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Rodrigo GRU\Comercial\Tarifários\"/>
    </mc:Choice>
  </mc:AlternateContent>
  <bookViews>
    <workbookView xWindow="6315" yWindow="1590" windowWidth="12690" windowHeight="7785"/>
  </bookViews>
  <sheets>
    <sheet name="Simulador Armazenagem" sheetId="10" r:id="rId1"/>
    <sheet name="Sabado" sheetId="11" state="hidden" r:id="rId2"/>
    <sheet name="Simulador Armazenagem (com LI)" sheetId="8" state="hidden" r:id="rId3"/>
    <sheet name="Feriados" sheetId="9" state="hidden" r:id="rId4"/>
  </sheets>
  <definedNames>
    <definedName name="_xlnm._FilterDatabase" localSheetId="1" hidden="1">Sabado!$B$1:$C$46</definedName>
  </definedNames>
  <calcPr calcId="152511"/>
</workbook>
</file>

<file path=xl/calcChain.xml><?xml version="1.0" encoding="utf-8"?>
<calcChain xmlns="http://schemas.openxmlformats.org/spreadsheetml/2006/main">
  <c r="H7" i="10" l="1"/>
  <c r="C8" i="10"/>
  <c r="C22" i="10" s="1"/>
  <c r="B8" i="10"/>
  <c r="A17" i="10" l="1"/>
  <c r="B10" i="10" s="1"/>
  <c r="C18" i="10"/>
  <c r="H11" i="10"/>
  <c r="C9" i="10" s="1"/>
  <c r="C20" i="10"/>
  <c r="C14" i="10"/>
  <c r="I16" i="10"/>
  <c r="I17" i="10" s="1"/>
  <c r="J17" i="10" s="1"/>
  <c r="K17" i="10" s="1"/>
  <c r="D14" i="10"/>
  <c r="D11" i="10" s="1"/>
  <c r="I18" i="10"/>
  <c r="I19" i="10" s="1"/>
  <c r="J19" i="10" s="1"/>
  <c r="K19" i="10" s="1"/>
  <c r="D10" i="10"/>
  <c r="I14" i="10"/>
  <c r="I15" i="10" s="1"/>
  <c r="J15" i="10" s="1"/>
  <c r="K15" i="10" s="1"/>
  <c r="C16" i="10"/>
  <c r="H7" i="8"/>
  <c r="C19" i="10" l="1"/>
  <c r="C10" i="10"/>
  <c r="C11" i="10" s="1"/>
  <c r="E11" i="10" s="1"/>
  <c r="F11" i="10" s="1"/>
  <c r="D17" i="10"/>
  <c r="C17" i="10"/>
  <c r="C15" i="10"/>
  <c r="C23" i="10"/>
  <c r="E23" i="10" s="1"/>
  <c r="F23" i="10" s="1"/>
  <c r="C21" i="10"/>
  <c r="D15" i="10"/>
  <c r="D19" i="10"/>
  <c r="E19" i="10" s="1"/>
  <c r="F19" i="10" s="1"/>
  <c r="D21" i="10"/>
  <c r="B8" i="8"/>
  <c r="E17" i="10" l="1"/>
  <c r="F17" i="10" s="1"/>
  <c r="E21" i="10"/>
  <c r="F21" i="10" s="1"/>
  <c r="E15" i="10"/>
  <c r="F15" i="10" s="1"/>
  <c r="C8" i="8"/>
  <c r="I14" i="8" l="1"/>
  <c r="I15" i="8" s="1"/>
  <c r="I18" i="8"/>
  <c r="I19" i="8" s="1"/>
  <c r="I16" i="8"/>
  <c r="I17" i="8" s="1"/>
  <c r="C22" i="8"/>
  <c r="C14" i="8"/>
  <c r="C20" i="8"/>
  <c r="C18" i="8"/>
  <c r="C16" i="8"/>
  <c r="H11" i="8"/>
  <c r="C9" i="8" s="1"/>
  <c r="D14" i="8"/>
  <c r="D10" i="8"/>
  <c r="A17" i="8"/>
  <c r="B10" i="8" s="1"/>
  <c r="D11" i="8" l="1"/>
  <c r="D15" i="8"/>
  <c r="D19" i="8"/>
  <c r="D21" i="8"/>
  <c r="D17" i="8"/>
  <c r="C10" i="8"/>
  <c r="C11" i="8" s="1"/>
  <c r="J15" i="8"/>
  <c r="K15" i="8" s="1"/>
  <c r="J19" i="8"/>
  <c r="K19" i="8" s="1"/>
  <c r="J17" i="8"/>
  <c r="K17" i="8" s="1"/>
  <c r="C21" i="8"/>
  <c r="C19" i="8"/>
  <c r="C17" i="8"/>
  <c r="C23" i="8"/>
  <c r="C15" i="8"/>
  <c r="E11" i="8" l="1"/>
  <c r="F11" i="8" s="1"/>
  <c r="E19" i="8"/>
  <c r="F19" i="8" s="1"/>
  <c r="E23" i="8"/>
  <c r="F23" i="8" s="1"/>
  <c r="E15" i="8"/>
  <c r="F15" i="8" s="1"/>
  <c r="E17" i="8"/>
  <c r="F17" i="8" s="1"/>
  <c r="E21" i="8"/>
  <c r="F21" i="8" s="1"/>
</calcChain>
</file>

<file path=xl/sharedStrings.xml><?xml version="1.0" encoding="utf-8"?>
<sst xmlns="http://schemas.openxmlformats.org/spreadsheetml/2006/main" count="1171" uniqueCount="72">
  <si>
    <t>(Aeroporto Internacional de São Paulo / Guarulhos)</t>
  </si>
  <si>
    <t>TARIFAS AEROPORTUÁRIAS PARA SERVIÇOS ARMAZENAGEM E CAPATAZIA DE CARGA INTERNACIONAL</t>
  </si>
  <si>
    <t>PREENCHA AQUI</t>
  </si>
  <si>
    <t>AS INFORMAÇÕES</t>
  </si>
  <si>
    <t>DO SEU EMBARQUE</t>
  </si>
  <si>
    <t>PESO</t>
  </si>
  <si>
    <t>VALOR CIF (R$)</t>
  </si>
  <si>
    <t>IMPORTAÇÃO</t>
  </si>
  <si>
    <t>TABELA 7</t>
  </si>
  <si>
    <t>TABELA 8</t>
  </si>
  <si>
    <t>ATAERO</t>
  </si>
  <si>
    <t>TOTAL</t>
  </si>
  <si>
    <t>1º PERIODO</t>
  </si>
  <si>
    <t>Até 2 dias úteis</t>
  </si>
  <si>
    <t>2º PERIODO</t>
  </si>
  <si>
    <t>De 3 a 5 dias úteis</t>
  </si>
  <si>
    <t>3º PERIODO</t>
  </si>
  <si>
    <t>De 6 a 10 dias úteis</t>
  </si>
  <si>
    <t>4º PERIODO</t>
  </si>
  <si>
    <t>De 11 a 20 dias úteis</t>
  </si>
  <si>
    <t>PERIODOS ADICIONAIS</t>
  </si>
  <si>
    <t>(CADA 10 DIAS ÚTEIS)</t>
  </si>
  <si>
    <t>TABELA 11</t>
  </si>
  <si>
    <t>De R$ 5.000,00</t>
  </si>
  <si>
    <t>a R$ 19.999,00 p/kg</t>
  </si>
  <si>
    <t>De R$ 20.000,00</t>
  </si>
  <si>
    <t>a R$ 79.999,00 p/kg</t>
  </si>
  <si>
    <t>Acima de 80.000,00</t>
  </si>
  <si>
    <t>p/kg</t>
  </si>
  <si>
    <t>Data Entrada</t>
  </si>
  <si>
    <t>Data de Saída</t>
  </si>
  <si>
    <t>Dias úteis:</t>
  </si>
  <si>
    <t>acumulado</t>
  </si>
  <si>
    <t>sexta-feira</t>
  </si>
  <si>
    <t>Confraternização Universal</t>
  </si>
  <si>
    <t>segunda-feira</t>
  </si>
  <si>
    <t>Carnaval</t>
  </si>
  <si>
    <t>terça-feira</t>
  </si>
  <si>
    <t>Paixão de Cristo</t>
  </si>
  <si>
    <t>quarta-feira</t>
  </si>
  <si>
    <t>Tiradentes</t>
  </si>
  <si>
    <t>sábado</t>
  </si>
  <si>
    <t>Dia do Trabalho</t>
  </si>
  <si>
    <t>quinta-feira</t>
  </si>
  <si>
    <t>Corpus Christi</t>
  </si>
  <si>
    <t>Independência do Brasil</t>
  </si>
  <si>
    <r>
      <t>Nossa Sr.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Aparecida - Padroeira do Brasil</t>
    </r>
  </si>
  <si>
    <t>Finados</t>
  </si>
  <si>
    <t>Proclamação da República</t>
  </si>
  <si>
    <t>Natal</t>
  </si>
  <si>
    <t>domingo</t>
  </si>
  <si>
    <t>Períodos Adicionais</t>
  </si>
  <si>
    <t>ENQUADRAMENTO</t>
  </si>
  <si>
    <t>Dia da Semana</t>
  </si>
  <si>
    <t>Descrição</t>
  </si>
  <si>
    <t>Monday</t>
  </si>
  <si>
    <t>Friday</t>
  </si>
  <si>
    <t>Aniversário de Guarulhos</t>
  </si>
  <si>
    <t>Consciência Negra</t>
  </si>
  <si>
    <t>Wednesday</t>
  </si>
  <si>
    <t>Thursday</t>
  </si>
  <si>
    <t>Nossa Sra. Aparecida</t>
  </si>
  <si>
    <t>Saturday</t>
  </si>
  <si>
    <t>Final de semana</t>
  </si>
  <si>
    <t>Sunday</t>
  </si>
  <si>
    <t xml:space="preserve">Revolução Constitucionalista </t>
  </si>
  <si>
    <t>Dia do trabalho</t>
  </si>
  <si>
    <t>Tuesday</t>
  </si>
  <si>
    <t xml:space="preserve">Independência do Brasil </t>
  </si>
  <si>
    <t>Data</t>
  </si>
  <si>
    <t>* Note que se trata de um simulador e que os valores e períodos são estimados, podendo sofrer variações no momento da tarifação.</t>
  </si>
  <si>
    <t>Vigência: 09/08/2017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</si>
</sst>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"/>
    <numFmt numFmtId="166" formatCode="_-&quot;R$&quot;\ * #,##0.0000_-;\-&quot;R$&quot;\ * #,##0.0000_-;_-&quot;R$&quot;\ * &quot;-&quot;??_-;_-@_-"/>
    <numFmt numFmtId="167" formatCode="#,##0.0;[Red]\-#,##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6"/>
      <name val="Calibri"/>
      <family val="2"/>
      <scheme val="minor"/>
    </font>
    <font>
      <sz val="11"/>
      <color theme="1"/>
      <name val="Arial Black"/>
      <family val="2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12" fillId="0" borderId="0"/>
  </cellStyleXfs>
  <cellXfs count="71">
    <xf numFmtId="0" fontId="0" fillId="0" borderId="0" xfId="0"/>
    <xf numFmtId="0" fontId="4" fillId="2" borderId="0" xfId="0" applyFont="1" applyFill="1"/>
    <xf numFmtId="0" fontId="7" fillId="0" borderId="0" xfId="0" applyFont="1"/>
    <xf numFmtId="0" fontId="2" fillId="0" borderId="0" xfId="0" applyFont="1" applyAlignment="1">
      <alignment horizontal="left"/>
    </xf>
    <xf numFmtId="8" fontId="7" fillId="0" borderId="0" xfId="0" applyNumberFormat="1" applyFont="1"/>
    <xf numFmtId="0" fontId="7" fillId="0" borderId="0" xfId="0" applyFont="1" applyBorder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44" fontId="0" fillId="0" borderId="12" xfId="0" applyNumberFormat="1" applyBorder="1"/>
    <xf numFmtId="44" fontId="3" fillId="4" borderId="13" xfId="0" applyNumberFormat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0" fillId="0" borderId="0" xfId="0" applyFont="1"/>
    <xf numFmtId="10" fontId="0" fillId="4" borderId="1" xfId="0" applyNumberFormat="1" applyFill="1" applyBorder="1"/>
    <xf numFmtId="44" fontId="0" fillId="4" borderId="12" xfId="0" applyNumberFormat="1" applyFill="1" applyBorder="1"/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ill="1"/>
    <xf numFmtId="8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/>
    <xf numFmtId="4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10" fillId="0" borderId="0" xfId="4" applyNumberFormat="1" applyFont="1" applyFill="1" applyBorder="1" applyAlignment="1">
      <alignment horizontal="left" wrapText="1"/>
    </xf>
    <xf numFmtId="0" fontId="10" fillId="0" borderId="0" xfId="4" applyFont="1" applyFill="1" applyBorder="1" applyAlignment="1">
      <alignment horizontal="left" wrapText="1"/>
    </xf>
    <xf numFmtId="0" fontId="12" fillId="0" borderId="0" xfId="5" applyFill="1" applyBorder="1"/>
    <xf numFmtId="14" fontId="7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7" fillId="0" borderId="0" xfId="0" applyFont="1" applyFill="1"/>
    <xf numFmtId="8" fontId="1" fillId="0" borderId="17" xfId="0" applyNumberFormat="1" applyFont="1" applyFill="1" applyBorder="1" applyAlignment="1">
      <alignment horizontal="center" vertical="center"/>
    </xf>
    <xf numFmtId="44" fontId="1" fillId="0" borderId="18" xfId="0" applyNumberFormat="1" applyFont="1" applyBorder="1"/>
    <xf numFmtId="164" fontId="0" fillId="6" borderId="6" xfId="0" applyNumberFormat="1" applyFill="1" applyBorder="1" applyAlignment="1" applyProtection="1">
      <alignment horizontal="center" vertical="center"/>
      <protection locked="0"/>
    </xf>
    <xf numFmtId="44" fontId="1" fillId="5" borderId="18" xfId="1" applyFont="1" applyFill="1" applyBorder="1"/>
    <xf numFmtId="10" fontId="0" fillId="5" borderId="1" xfId="0" applyNumberFormat="1" applyFill="1" applyBorder="1"/>
    <xf numFmtId="44" fontId="0" fillId="5" borderId="12" xfId="0" applyNumberFormat="1" applyFill="1" applyBorder="1"/>
    <xf numFmtId="44" fontId="1" fillId="5" borderId="18" xfId="0" applyNumberFormat="1" applyFont="1" applyFill="1" applyBorder="1"/>
    <xf numFmtId="0" fontId="3" fillId="5" borderId="3" xfId="0" applyFont="1" applyFill="1" applyBorder="1" applyAlignment="1">
      <alignment horizontal="center" vertical="center"/>
    </xf>
    <xf numFmtId="44" fontId="3" fillId="5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0" fontId="3" fillId="5" borderId="23" xfId="2" applyNumberFormat="1" applyFont="1" applyFill="1" applyBorder="1"/>
    <xf numFmtId="166" fontId="3" fillId="0" borderId="23" xfId="0" applyNumberFormat="1" applyFont="1" applyFill="1" applyBorder="1"/>
    <xf numFmtId="10" fontId="3" fillId="5" borderId="23" xfId="0" applyNumberFormat="1" applyFont="1" applyFill="1" applyBorder="1"/>
    <xf numFmtId="8" fontId="0" fillId="6" borderId="7" xfId="0" applyNumberFormat="1" applyFill="1" applyBorder="1" applyAlignment="1" applyProtection="1">
      <alignment horizontal="center" vertical="center"/>
      <protection locked="0"/>
    </xf>
    <xf numFmtId="14" fontId="8" fillId="6" borderId="14" xfId="0" applyNumberFormat="1" applyFont="1" applyFill="1" applyBorder="1" applyAlignment="1" applyProtection="1">
      <alignment horizontal="center" vertical="center"/>
      <protection locked="0"/>
    </xf>
    <xf numFmtId="14" fontId="0" fillId="6" borderId="14" xfId="0" applyNumberFormat="1" applyFont="1" applyFill="1" applyBorder="1" applyAlignment="1" applyProtection="1">
      <alignment horizontal="center" vertical="center"/>
      <protection locked="0"/>
    </xf>
    <xf numFmtId="167" fontId="6" fillId="3" borderId="14" xfId="0" applyNumberFormat="1" applyFont="1" applyFill="1" applyBorder="1" applyAlignment="1" applyProtection="1">
      <alignment horizontal="center" vertical="center"/>
    </xf>
    <xf numFmtId="1" fontId="6" fillId="3" borderId="14" xfId="3" applyNumberFormat="1" applyFont="1" applyFill="1" applyBorder="1" applyAlignment="1" applyProtection="1">
      <alignment horizontal="center" vertical="center"/>
    </xf>
    <xf numFmtId="8" fontId="15" fillId="0" borderId="0" xfId="0" applyNumberFormat="1" applyFont="1" applyFill="1" applyBorder="1" applyAlignment="1">
      <alignment horizontal="left" vertical="center"/>
    </xf>
    <xf numFmtId="10" fontId="0" fillId="0" borderId="0" xfId="2" applyNumberFormat="1" applyFont="1"/>
    <xf numFmtId="44" fontId="1" fillId="5" borderId="16" xfId="0" applyNumberFormat="1" applyFont="1" applyFill="1" applyBorder="1" applyAlignment="1">
      <alignment horizontal="center" vertical="center"/>
    </xf>
    <xf numFmtId="44" fontId="1" fillId="5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14" fontId="0" fillId="0" borderId="0" xfId="0" applyNumberFormat="1"/>
  </cellXfs>
  <cellStyles count="6">
    <cellStyle name="Moeda" xfId="1" builtinId="4"/>
    <cellStyle name="Normal" xfId="0" builtinId="0"/>
    <cellStyle name="Normal 3" xfId="4"/>
    <cellStyle name="Normal 4" xfId="5"/>
    <cellStyle name="Porcentagem" xfId="2" builtinId="5"/>
    <cellStyle name="Vírgula" xfId="3" builtinId="3"/>
  </cellStyles>
  <dxfs count="6">
    <dxf>
      <font>
        <color theme="6"/>
      </font>
    </dxf>
    <dxf>
      <font>
        <color theme="6"/>
      </font>
    </dxf>
    <dxf>
      <font>
        <color theme="6"/>
      </font>
    </dxf>
    <dxf>
      <font>
        <color theme="6"/>
      </font>
    </dxf>
    <dxf>
      <font>
        <color theme="6"/>
      </font>
    </dxf>
    <dxf>
      <font>
        <color theme="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51859</xdr:colOff>
      <xdr:row>2</xdr:row>
      <xdr:rowOff>20108</xdr:rowOff>
    </xdr:from>
    <xdr:to>
      <xdr:col>0</xdr:col>
      <xdr:colOff>1407584</xdr:colOff>
      <xdr:row>5</xdr:row>
      <xdr:rowOff>62442</xdr:rowOff>
    </xdr:to>
    <xdr:sp macro="" textlink="">
      <xdr:nvSpPr>
        <xdr:cNvPr id="2" name="Retângulo 1"/>
        <xdr:cNvSpPr/>
      </xdr:nvSpPr>
      <xdr:spPr>
        <a:xfrm>
          <a:off x="51859" y="401108"/>
          <a:ext cx="1355725" cy="661459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729722</xdr:colOff>
      <xdr:row>5</xdr:row>
      <xdr:rowOff>62442</xdr:rowOff>
    </xdr:from>
    <xdr:to>
      <xdr:col>0</xdr:col>
      <xdr:colOff>1089026</xdr:colOff>
      <xdr:row>5</xdr:row>
      <xdr:rowOff>168274</xdr:rowOff>
    </xdr:to>
    <xdr:cxnSp macro="">
      <xdr:nvCxnSpPr>
        <xdr:cNvPr id="3" name="Conector em curva 2"/>
        <xdr:cNvCxnSpPr>
          <a:stCxn id="2" idx="2"/>
        </xdr:cNvCxnSpPr>
      </xdr:nvCxnSpPr>
      <xdr:spPr>
        <a:xfrm rot="16200000" flipH="1">
          <a:off x="856458" y="935831"/>
          <a:ext cx="105832" cy="359304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64557</xdr:colOff>
      <xdr:row>0</xdr:row>
      <xdr:rowOff>87840</xdr:rowOff>
    </xdr:from>
    <xdr:to>
      <xdr:col>2</xdr:col>
      <xdr:colOff>296333</xdr:colOff>
      <xdr:row>2</xdr:row>
      <xdr:rowOff>30690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407" y="87840"/>
          <a:ext cx="1679576" cy="323850"/>
        </a:xfrm>
        <a:prstGeom prst="rect">
          <a:avLst/>
        </a:prstGeom>
      </xdr:spPr>
    </xdr:pic>
    <xdr:clientData/>
  </xdr:twoCellAnchor>
  <xdr:twoCellAnchor>
    <xdr:from>
      <xdr:col>0</xdr:col>
      <xdr:colOff>45510</xdr:colOff>
      <xdr:row>6</xdr:row>
      <xdr:rowOff>109006</xdr:rowOff>
    </xdr:from>
    <xdr:to>
      <xdr:col>0</xdr:col>
      <xdr:colOff>1407583</xdr:colOff>
      <xdr:row>10</xdr:row>
      <xdr:rowOff>243414</xdr:rowOff>
    </xdr:to>
    <xdr:sp macro="" textlink="">
      <xdr:nvSpPr>
        <xdr:cNvPr id="5" name="Retângulo 4"/>
        <xdr:cNvSpPr/>
      </xdr:nvSpPr>
      <xdr:spPr>
        <a:xfrm>
          <a:off x="45510" y="1299631"/>
          <a:ext cx="1362073" cy="944033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100"/>
            <a:t>CASO</a:t>
          </a:r>
          <a:r>
            <a:rPr lang="pt-BR" sz="1100" baseline="0"/>
            <a:t> SUA CARGA SEJA ENQUADRADA NA TABELA 11, FAVOR INFORMAR O PESO LIQUIDO.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51859</xdr:colOff>
      <xdr:row>2</xdr:row>
      <xdr:rowOff>20108</xdr:rowOff>
    </xdr:from>
    <xdr:to>
      <xdr:col>0</xdr:col>
      <xdr:colOff>1407584</xdr:colOff>
      <xdr:row>5</xdr:row>
      <xdr:rowOff>62442</xdr:rowOff>
    </xdr:to>
    <xdr:sp macro="" textlink="">
      <xdr:nvSpPr>
        <xdr:cNvPr id="2" name="Retângulo 1"/>
        <xdr:cNvSpPr/>
      </xdr:nvSpPr>
      <xdr:spPr>
        <a:xfrm>
          <a:off x="51859" y="401108"/>
          <a:ext cx="1355725" cy="666751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729722</xdr:colOff>
      <xdr:row>5</xdr:row>
      <xdr:rowOff>62442</xdr:rowOff>
    </xdr:from>
    <xdr:to>
      <xdr:col>0</xdr:col>
      <xdr:colOff>1089026</xdr:colOff>
      <xdr:row>5</xdr:row>
      <xdr:rowOff>168274</xdr:rowOff>
    </xdr:to>
    <xdr:cxnSp macro="">
      <xdr:nvCxnSpPr>
        <xdr:cNvPr id="3" name="Conector em curva 2"/>
        <xdr:cNvCxnSpPr>
          <a:stCxn id="2" idx="2"/>
        </xdr:cNvCxnSpPr>
      </xdr:nvCxnSpPr>
      <xdr:spPr>
        <a:xfrm rot="16200000" flipH="1">
          <a:off x="856458" y="941123"/>
          <a:ext cx="105832" cy="359304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64557</xdr:colOff>
      <xdr:row>0</xdr:row>
      <xdr:rowOff>87840</xdr:rowOff>
    </xdr:from>
    <xdr:to>
      <xdr:col>2</xdr:col>
      <xdr:colOff>296333</xdr:colOff>
      <xdr:row>2</xdr:row>
      <xdr:rowOff>30690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974" y="87840"/>
          <a:ext cx="1681693" cy="323850"/>
        </a:xfrm>
        <a:prstGeom prst="rect">
          <a:avLst/>
        </a:prstGeom>
      </xdr:spPr>
    </xdr:pic>
    <xdr:clientData/>
  </xdr:twoCellAnchor>
  <xdr:twoCellAnchor>
    <xdr:from>
      <xdr:col>0</xdr:col>
      <xdr:colOff>45510</xdr:colOff>
      <xdr:row>6</xdr:row>
      <xdr:rowOff>109006</xdr:rowOff>
    </xdr:from>
    <xdr:to>
      <xdr:col>0</xdr:col>
      <xdr:colOff>1407583</xdr:colOff>
      <xdr:row>10</xdr:row>
      <xdr:rowOff>243414</xdr:rowOff>
    </xdr:to>
    <xdr:sp macro="" textlink="">
      <xdr:nvSpPr>
        <xdr:cNvPr id="5" name="Retângulo 4"/>
        <xdr:cNvSpPr/>
      </xdr:nvSpPr>
      <xdr:spPr>
        <a:xfrm>
          <a:off x="45510" y="1304923"/>
          <a:ext cx="1362073" cy="949324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100"/>
            <a:t>CASO</a:t>
          </a:r>
          <a:r>
            <a:rPr lang="pt-BR" sz="1100" baseline="0"/>
            <a:t> SUA CARGA SEJA ENQUADRADA NA TABELA 11, FAVOR INFORMAR O PESO LIQUIDO.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Honda GR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BBD"/>
      </a:accent1>
      <a:accent2>
        <a:srgbClr val="F58220"/>
      </a:accent2>
      <a:accent3>
        <a:srgbClr val="EC145A"/>
      </a:accent3>
      <a:accent4>
        <a:srgbClr val="BFD730"/>
      </a:accent4>
      <a:accent5>
        <a:srgbClr val="FFFF00"/>
      </a:accent5>
      <a:accent6>
        <a:srgbClr val="A5A5A5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showRowColHeaders="0" tabSelected="1" zoomScale="90" zoomScaleNormal="90" workbookViewId="0">
      <selection activeCell="B6" sqref="B6"/>
    </sheetView>
  </sheetViews>
  <sheetFormatPr defaultColWidth="0" defaultRowHeight="15" customHeight="1" zeroHeight="1" x14ac:dyDescent="0.25"/>
  <cols>
    <col min="1" max="1" width="22" customWidth="1"/>
    <col min="2" max="2" width="21.7109375" customWidth="1"/>
    <col min="3" max="3" width="20.7109375" customWidth="1"/>
    <col min="4" max="4" width="17" customWidth="1"/>
    <col min="5" max="5" width="20.7109375" hidden="1" customWidth="1"/>
    <col min="6" max="6" width="20.7109375" customWidth="1"/>
    <col min="7" max="7" width="2.5703125" customWidth="1"/>
    <col min="8" max="8" width="19.28515625" customWidth="1"/>
    <col min="9" max="9" width="15" bestFit="1" customWidth="1"/>
    <col min="10" max="10" width="15" hidden="1" customWidth="1"/>
    <col min="11" max="11" width="15" bestFit="1" customWidth="1"/>
    <col min="12" max="13" width="9.140625" customWidth="1"/>
    <col min="14" max="16384" width="9.140625" hidden="1"/>
  </cols>
  <sheetData>
    <row r="1" spans="1:11" x14ac:dyDescent="0.25"/>
    <row r="2" spans="1:11" x14ac:dyDescent="0.25">
      <c r="B2" s="31">
        <v>41860</v>
      </c>
    </row>
    <row r="3" spans="1:11" ht="18.75" x14ac:dyDescent="0.3">
      <c r="A3" s="32" t="s">
        <v>2</v>
      </c>
      <c r="B3" s="3" t="s">
        <v>1</v>
      </c>
      <c r="C3" s="22"/>
      <c r="D3" s="22"/>
      <c r="E3" s="22"/>
    </row>
    <row r="4" spans="1:11" x14ac:dyDescent="0.25">
      <c r="A4" s="32" t="s">
        <v>3</v>
      </c>
      <c r="B4" s="64" t="s">
        <v>0</v>
      </c>
      <c r="C4" s="64"/>
      <c r="D4" s="64"/>
      <c r="E4" s="64"/>
      <c r="F4" s="1" t="s">
        <v>71</v>
      </c>
    </row>
    <row r="5" spans="1:11" x14ac:dyDescent="0.25">
      <c r="A5" s="32" t="s">
        <v>4</v>
      </c>
      <c r="B5" s="20" t="s">
        <v>5</v>
      </c>
      <c r="C5" s="21" t="s">
        <v>6</v>
      </c>
      <c r="F5" s="35" t="s">
        <v>29</v>
      </c>
      <c r="H5" s="35" t="s">
        <v>30</v>
      </c>
    </row>
    <row r="6" spans="1:11" x14ac:dyDescent="0.25">
      <c r="B6" s="44">
        <v>1</v>
      </c>
      <c r="C6" s="55">
        <v>1</v>
      </c>
      <c r="D6" s="34"/>
      <c r="F6" s="56">
        <v>42736</v>
      </c>
      <c r="H6" s="57">
        <v>42736</v>
      </c>
    </row>
    <row r="7" spans="1:11" x14ac:dyDescent="0.25">
      <c r="D7" s="34"/>
      <c r="F7" s="58" t="s">
        <v>31</v>
      </c>
      <c r="H7" s="59">
        <f>NETWORKDAYS.INTL(F6,H6,11,Sabado!$A$2:$A$289)</f>
        <v>0</v>
      </c>
    </row>
    <row r="8" spans="1:11" ht="15.75" thickBot="1" x14ac:dyDescent="0.3">
      <c r="B8" s="2">
        <f>D8*B6</f>
        <v>5.8000000000000003E-2</v>
      </c>
      <c r="C8" s="4">
        <f>IF(B6="","",(C6/B6))</f>
        <v>1</v>
      </c>
      <c r="D8" s="5">
        <v>5.8000000000000003E-2</v>
      </c>
      <c r="E8" s="5">
        <v>0.35899999999999999</v>
      </c>
      <c r="F8" s="2"/>
      <c r="I8" s="61"/>
    </row>
    <row r="9" spans="1:11" ht="16.5" thickTop="1" thickBot="1" x14ac:dyDescent="0.3">
      <c r="B9" s="36" t="s">
        <v>7</v>
      </c>
      <c r="C9" s="69" t="str">
        <f>H11</f>
        <v>TABELA 7 e 8</v>
      </c>
      <c r="D9" s="69"/>
      <c r="E9" s="37" t="s">
        <v>10</v>
      </c>
      <c r="F9" s="38" t="s">
        <v>11</v>
      </c>
      <c r="I9" s="61"/>
    </row>
    <row r="10" spans="1:11" ht="16.5" thickTop="1" x14ac:dyDescent="0.25">
      <c r="B10" s="51" t="str">
        <f>IF(C8&gt;=5000,A17&amp;"º"&amp;" PERÍODO(S)",IF(H7&lt;=2,1&amp;"º"&amp;" PERÍODO",IF(H7&lt;=5,2&amp;"º"&amp;" PERÍODO(S)",IF(H7&lt;=10,3&amp;"º"&amp;" PERÍODO(S)",IF(H7&lt;=20,4&amp;"º"&amp;" PERÍODO(S)",ROUNDUP(A17+4,0)&amp;"º"&amp;" PERÍODO(S)")))))</f>
        <v>1º PERÍODO</v>
      </c>
      <c r="C10" s="52">
        <f>IF($C$8&gt;=80000,$I$18*$A$17,IF($C$8&gt;=20000,I16*$A$17,IF($C$8&gt;=5000,I14*$A$17,IF($H$7&lt;=2,$C$14,IF($H$7&lt;=5,$C$16,IF($H$7&lt;=10,$C$18,IF($H$7&lt;=20,$C$20,$C$20+($C$22)*$A$17)))))))</f>
        <v>7.4999999999999997E-3</v>
      </c>
      <c r="D10" s="53">
        <f>IF(OR($C$8&lt;5000,$D$7="SIM"),D8,"")</f>
        <v>5.8000000000000003E-2</v>
      </c>
      <c r="E10" s="54">
        <v>0</v>
      </c>
      <c r="F10" s="62"/>
      <c r="G10" s="27"/>
      <c r="H10" s="65" t="s">
        <v>52</v>
      </c>
      <c r="I10" s="66"/>
    </row>
    <row r="11" spans="1:11" ht="19.5" thickBot="1" x14ac:dyDescent="0.45">
      <c r="B11" s="42" t="s">
        <v>32</v>
      </c>
      <c r="C11" s="45">
        <f>IF(C8&gt;=5000,$C$6*$C$10,(($C$6)*$C$10))</f>
        <v>7.4999999999999997E-3</v>
      </c>
      <c r="D11" s="43">
        <f>IF($D$14="","",IF($B$8&gt;=13.59,$B$8,13.59))</f>
        <v>13.59</v>
      </c>
      <c r="E11" s="48">
        <f>E10*(SUM(C11:D11))</f>
        <v>0</v>
      </c>
      <c r="F11" s="63">
        <f>IF($E$11="","",($E$11+(SUM($C$11:$D$11))))</f>
        <v>13.5975</v>
      </c>
      <c r="H11" s="67" t="str">
        <f>IF(C8&lt;5000,"TABELA 7 e 8","TABELA 11")</f>
        <v>TABELA 7 e 8</v>
      </c>
      <c r="I11" s="68"/>
    </row>
    <row r="12" spans="1:11" ht="34.5" customHeight="1" thickTop="1" x14ac:dyDescent="0.25"/>
    <row r="13" spans="1:11" x14ac:dyDescent="0.25">
      <c r="B13" s="6" t="s">
        <v>7</v>
      </c>
      <c r="C13" s="7" t="s">
        <v>8</v>
      </c>
      <c r="D13" s="7" t="s">
        <v>9</v>
      </c>
      <c r="E13" s="8" t="s">
        <v>10</v>
      </c>
      <c r="F13" s="9" t="s">
        <v>11</v>
      </c>
      <c r="H13" s="6" t="s">
        <v>7</v>
      </c>
      <c r="I13" s="7" t="s">
        <v>22</v>
      </c>
      <c r="J13" s="8" t="s">
        <v>10</v>
      </c>
      <c r="K13" s="9" t="s">
        <v>11</v>
      </c>
    </row>
    <row r="14" spans="1:11" x14ac:dyDescent="0.25">
      <c r="B14" s="10" t="s">
        <v>12</v>
      </c>
      <c r="C14" s="46">
        <f>IF($C$8&lt;5000,0.75%,"")</f>
        <v>7.4999999999999997E-3</v>
      </c>
      <c r="D14" s="11">
        <f>IF(OR($C$8&lt;5000,$D$7="SIM"),D8,"")</f>
        <v>5.8000000000000003E-2</v>
      </c>
      <c r="E14" s="46">
        <v>0</v>
      </c>
      <c r="F14" s="49"/>
      <c r="H14" s="10" t="s">
        <v>23</v>
      </c>
      <c r="I14" s="46" t="str">
        <f>IF(AND($C$8&gt;=5000,$C$8&lt;20000),0.6%,"")</f>
        <v/>
      </c>
      <c r="J14" s="18">
        <v>0</v>
      </c>
      <c r="K14" s="12"/>
    </row>
    <row r="15" spans="1:11" x14ac:dyDescent="0.25">
      <c r="A15" s="2"/>
      <c r="B15" s="13" t="s">
        <v>13</v>
      </c>
      <c r="C15" s="47">
        <f>IF($C$14="","",C14*$C$6)</f>
        <v>7.4999999999999997E-3</v>
      </c>
      <c r="D15" s="14">
        <f>IF($D$14="","",IF($B$8&gt;=13.59,$B$8,13.59))</f>
        <v>13.59</v>
      </c>
      <c r="E15" s="47">
        <f>IF($E$14="","",($E$14*(SUM(C15:D15))))</f>
        <v>0</v>
      </c>
      <c r="F15" s="50">
        <f>IF(E15="","",(E15+(SUM(C15:D15))))</f>
        <v>13.5975</v>
      </c>
      <c r="H15" s="13" t="s">
        <v>24</v>
      </c>
      <c r="I15" s="47" t="str">
        <f>IF($I$14="","",($I$14*$C$6))</f>
        <v/>
      </c>
      <c r="J15" s="19" t="str">
        <f>IF($I$15="","",($J$14*$I$15))</f>
        <v/>
      </c>
      <c r="K15" s="15" t="str">
        <f>IF(J15="","",(J15+I15))</f>
        <v/>
      </c>
    </row>
    <row r="16" spans="1:11" x14ac:dyDescent="0.25">
      <c r="A16" s="39" t="s">
        <v>51</v>
      </c>
      <c r="B16" s="10" t="s">
        <v>14</v>
      </c>
      <c r="C16" s="46">
        <f>IF(OR($C$8&lt;5000,$F$7="SIM"),1.5%,"")</f>
        <v>1.4999999999999999E-2</v>
      </c>
      <c r="D16" s="16"/>
      <c r="E16" s="46"/>
      <c r="F16" s="49"/>
      <c r="H16" s="10" t="s">
        <v>25</v>
      </c>
      <c r="I16" s="46" t="str">
        <f>IF(AND($C$8&gt;=20000,$C$8&lt;80000),0.3%,"")</f>
        <v/>
      </c>
      <c r="J16" s="18"/>
      <c r="K16" s="12"/>
    </row>
    <row r="17" spans="1:11" x14ac:dyDescent="0.25">
      <c r="A17" s="39">
        <f>IF(H7=0,1,IF($C$8&lt;5000,ROUNDUP(((NETWORKDAYS.INTL($F$6,$H$6,11,Sabado!$A$2:$A$289)-20)/10),0),ROUNDUP($H$7/3,0)))</f>
        <v>1</v>
      </c>
      <c r="B17" s="13" t="s">
        <v>15</v>
      </c>
      <c r="C17" s="47">
        <f>IF($C$14="","",C16*$C$6)</f>
        <v>1.4999999999999999E-2</v>
      </c>
      <c r="D17" s="14">
        <f>IF($D$14="","",IF($B$8&gt;=13.59,$B$8,13.59))</f>
        <v>13.59</v>
      </c>
      <c r="E17" s="47">
        <f>IF($E$14="","",($E$14*(SUM(C17:D17))))</f>
        <v>0</v>
      </c>
      <c r="F17" s="50">
        <f>IF(E17="","",(E17+(SUM(C17:D17))))</f>
        <v>13.605</v>
      </c>
      <c r="H17" s="13" t="s">
        <v>26</v>
      </c>
      <c r="I17" s="47" t="str">
        <f>IF($I$16="","",($I$16*$C$6))</f>
        <v/>
      </c>
      <c r="J17" s="19" t="str">
        <f>IF($I$17="","",($J$14*$I$17))</f>
        <v/>
      </c>
      <c r="K17" s="15" t="str">
        <f>IF(J17="","",(J17+I17))</f>
        <v/>
      </c>
    </row>
    <row r="18" spans="1:11" s="23" customFormat="1" x14ac:dyDescent="0.25">
      <c r="A18" s="40"/>
      <c r="B18" s="10" t="s">
        <v>16</v>
      </c>
      <c r="C18" s="46">
        <f>IF(OR($C$8&lt;5000,$F$7="SIM"),2.25%,"")</f>
        <v>2.2499999999999999E-2</v>
      </c>
      <c r="D18" s="16"/>
      <c r="E18" s="46"/>
      <c r="F18" s="49"/>
      <c r="G18"/>
      <c r="H18" s="10" t="s">
        <v>27</v>
      </c>
      <c r="I18" s="46" t="str">
        <f>IF(AND($C$8&gt;=80000,$C$8&lt;20000000),0.15%,"")</f>
        <v/>
      </c>
      <c r="J18" s="18"/>
      <c r="K18" s="12"/>
    </row>
    <row r="19" spans="1:11" s="23" customFormat="1" x14ac:dyDescent="0.25">
      <c r="A19" s="41"/>
      <c r="B19" s="13" t="s">
        <v>17</v>
      </c>
      <c r="C19" s="47">
        <f>IF($C$14="","",C18*$C$6)</f>
        <v>2.2499999999999999E-2</v>
      </c>
      <c r="D19" s="14">
        <f>IF($D$14="","",IF($B$8&gt;=13.59,$B$8,13.59))</f>
        <v>13.59</v>
      </c>
      <c r="E19" s="47">
        <f>IF($E$14="","",($E$14*(SUM(C19:D19))))</f>
        <v>0</v>
      </c>
      <c r="F19" s="50">
        <f>IF(E19="","",(E19+(SUM(C19:D19))))</f>
        <v>13.612500000000001</v>
      </c>
      <c r="G19"/>
      <c r="H19" s="13" t="s">
        <v>28</v>
      </c>
      <c r="I19" s="47" t="str">
        <f>IF($I$18="","",($I$18*$C$6))</f>
        <v/>
      </c>
      <c r="J19" s="19" t="str">
        <f>IF($I$19="","",($J$14*$I$19))</f>
        <v/>
      </c>
      <c r="K19" s="15" t="str">
        <f>IF(J19="","",(J19+I19))</f>
        <v/>
      </c>
    </row>
    <row r="20" spans="1:11" x14ac:dyDescent="0.25">
      <c r="A20" s="2"/>
      <c r="B20" s="10" t="s">
        <v>18</v>
      </c>
      <c r="C20" s="46">
        <f>IF(OR($C$8&lt;5000,$F$7="SIM"),4.5%,"")</f>
        <v>4.4999999999999998E-2</v>
      </c>
      <c r="D20" s="16"/>
      <c r="E20" s="46"/>
      <c r="F20" s="49"/>
    </row>
    <row r="21" spans="1:11" x14ac:dyDescent="0.25">
      <c r="A21" s="2"/>
      <c r="B21" s="13" t="s">
        <v>19</v>
      </c>
      <c r="C21" s="47">
        <f>IF($C$14="","",C20*$C$6)</f>
        <v>4.4999999999999998E-2</v>
      </c>
      <c r="D21" s="14">
        <f>IF($D$14="","",IF($B$8&gt;=13.59,$B$8,13.59))</f>
        <v>13.59</v>
      </c>
      <c r="E21" s="47">
        <f>IF($E$14="","",($E$14*(SUM(C21:D21))))</f>
        <v>0</v>
      </c>
      <c r="F21" s="50">
        <f>IF(E21="","",(E21+(SUM(C21:D21))))</f>
        <v>13.635</v>
      </c>
    </row>
    <row r="22" spans="1:11" x14ac:dyDescent="0.25">
      <c r="B22" s="10" t="s">
        <v>20</v>
      </c>
      <c r="C22" s="46">
        <f>IF(OR($C$8&lt;5000,$F$7="SIM"),2.25%,"")</f>
        <v>2.2499999999999999E-2</v>
      </c>
      <c r="D22" s="16"/>
      <c r="E22" s="46"/>
      <c r="F22" s="49"/>
      <c r="G22" s="17"/>
    </row>
    <row r="23" spans="1:11" x14ac:dyDescent="0.25">
      <c r="B23" s="13" t="s">
        <v>21</v>
      </c>
      <c r="C23" s="47">
        <f>IF($C$14="","",C22*$C$6)</f>
        <v>2.2499999999999999E-2</v>
      </c>
      <c r="D23" s="14"/>
      <c r="E23" s="47">
        <f>IF($E$14="","",($E$14*(SUM(C23:D23))))</f>
        <v>0</v>
      </c>
      <c r="F23" s="50">
        <f>IF(E23="","",(E23+(SUM(C23:D23))))</f>
        <v>2.2499999999999999E-2</v>
      </c>
      <c r="G23" s="17"/>
      <c r="I23" s="33"/>
    </row>
    <row r="24" spans="1:11" x14ac:dyDescent="0.25">
      <c r="B24" s="24"/>
      <c r="C24" s="25"/>
      <c r="D24" s="25"/>
      <c r="E24" s="25"/>
      <c r="F24" s="26"/>
      <c r="H24" s="23"/>
      <c r="I24" s="23"/>
      <c r="J24" s="23"/>
      <c r="K24" s="23"/>
    </row>
    <row r="25" spans="1:11" ht="18.75" x14ac:dyDescent="0.25">
      <c r="B25" s="60" t="s">
        <v>70</v>
      </c>
      <c r="J25" s="23"/>
      <c r="K25" s="23"/>
    </row>
    <row r="26" spans="1:11" x14ac:dyDescent="0.25"/>
  </sheetData>
  <sheetProtection algorithmName="SHA-512" hashValue="IjUdlNly2rFiR0P5/mS9fdfylR+j6ykZ0QiOxlb55JEji1W868l0xAOxmeqjD/fO1yAqCQDlE18U8QJbAbIXFg==" saltValue="e1axckfJEMaDHhFBhfLcJw==" spinCount="100000" sheet="1" objects="1" scenarios="1" selectLockedCells="1"/>
  <protectedRanges>
    <protectedRange sqref="B6 F7 D7" name="Intervalo1"/>
    <protectedRange sqref="C6" name="Intervalo1_1"/>
  </protectedRanges>
  <mergeCells count="4">
    <mergeCell ref="B4:E4"/>
    <mergeCell ref="C9:D9"/>
    <mergeCell ref="H10:I10"/>
    <mergeCell ref="H11:I11"/>
  </mergeCells>
  <conditionalFormatting sqref="H6">
    <cfRule type="expression" dxfId="5" priority="1">
      <formula>$H$6&lt;$B$2</formula>
    </cfRule>
    <cfRule type="expression" dxfId="4" priority="2">
      <formula>$H$6&lt;$F$6</formula>
    </cfRule>
  </conditionalFormatting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14" bestFit="1" customWidth="1"/>
    <col min="3" max="3" width="27.42578125" bestFit="1" customWidth="1"/>
  </cols>
  <sheetData>
    <row r="1" spans="1:3" x14ac:dyDescent="0.25">
      <c r="A1" t="s">
        <v>69</v>
      </c>
      <c r="B1" t="s">
        <v>53</v>
      </c>
      <c r="C1" t="s">
        <v>54</v>
      </c>
    </row>
    <row r="2" spans="1:3" x14ac:dyDescent="0.25">
      <c r="A2" s="70">
        <v>43101</v>
      </c>
      <c r="B2" t="s">
        <v>55</v>
      </c>
      <c r="C2" t="s">
        <v>34</v>
      </c>
    </row>
    <row r="3" spans="1:3" x14ac:dyDescent="0.25">
      <c r="A3" s="70">
        <v>43094</v>
      </c>
      <c r="B3" t="s">
        <v>55</v>
      </c>
      <c r="C3" t="s">
        <v>49</v>
      </c>
    </row>
    <row r="4" spans="1:3" x14ac:dyDescent="0.25">
      <c r="A4" s="70">
        <v>43077</v>
      </c>
      <c r="B4" t="s">
        <v>56</v>
      </c>
      <c r="C4" t="s">
        <v>57</v>
      </c>
    </row>
    <row r="5" spans="1:3" x14ac:dyDescent="0.25">
      <c r="A5" s="70">
        <v>43059</v>
      </c>
      <c r="B5" t="s">
        <v>55</v>
      </c>
      <c r="C5" t="s">
        <v>58</v>
      </c>
    </row>
    <row r="6" spans="1:3" x14ac:dyDescent="0.25">
      <c r="A6" s="70">
        <v>43054</v>
      </c>
      <c r="B6" t="s">
        <v>59</v>
      </c>
      <c r="C6" t="s">
        <v>48</v>
      </c>
    </row>
    <row r="7" spans="1:3" x14ac:dyDescent="0.25">
      <c r="A7" s="70">
        <v>43041</v>
      </c>
      <c r="B7" t="s">
        <v>60</v>
      </c>
      <c r="C7" t="s">
        <v>47</v>
      </c>
    </row>
    <row r="8" spans="1:3" x14ac:dyDescent="0.25">
      <c r="A8" s="70">
        <v>43020</v>
      </c>
      <c r="B8" t="s">
        <v>60</v>
      </c>
      <c r="C8" t="s">
        <v>61</v>
      </c>
    </row>
    <row r="9" spans="1:3" x14ac:dyDescent="0.25">
      <c r="A9" s="70">
        <v>42985</v>
      </c>
      <c r="B9" t="s">
        <v>60</v>
      </c>
      <c r="C9" t="s">
        <v>45</v>
      </c>
    </row>
    <row r="10" spans="1:3" x14ac:dyDescent="0.25">
      <c r="A10" s="70">
        <v>42945</v>
      </c>
      <c r="B10" t="s">
        <v>62</v>
      </c>
      <c r="C10" t="s">
        <v>63</v>
      </c>
    </row>
    <row r="11" spans="1:3" x14ac:dyDescent="0.25">
      <c r="A11" s="70">
        <v>42938</v>
      </c>
      <c r="B11" t="s">
        <v>62</v>
      </c>
      <c r="C11" t="s">
        <v>63</v>
      </c>
    </row>
    <row r="12" spans="1:3" x14ac:dyDescent="0.25">
      <c r="A12" s="70">
        <v>42931</v>
      </c>
      <c r="B12" t="s">
        <v>62</v>
      </c>
      <c r="C12" t="s">
        <v>63</v>
      </c>
    </row>
    <row r="13" spans="1:3" x14ac:dyDescent="0.25">
      <c r="A13" s="70">
        <v>42925</v>
      </c>
      <c r="B13" t="s">
        <v>64</v>
      </c>
      <c r="C13" t="s">
        <v>65</v>
      </c>
    </row>
    <row r="14" spans="1:3" x14ac:dyDescent="0.25">
      <c r="A14" s="70">
        <v>42924</v>
      </c>
      <c r="B14" t="s">
        <v>62</v>
      </c>
      <c r="C14" t="s">
        <v>63</v>
      </c>
    </row>
    <row r="15" spans="1:3" x14ac:dyDescent="0.25">
      <c r="A15" s="70">
        <v>42917</v>
      </c>
      <c r="B15" t="s">
        <v>62</v>
      </c>
      <c r="C15" t="s">
        <v>63</v>
      </c>
    </row>
    <row r="16" spans="1:3" x14ac:dyDescent="0.25">
      <c r="A16" s="70">
        <v>42910</v>
      </c>
      <c r="B16" t="s">
        <v>62</v>
      </c>
      <c r="C16" t="s">
        <v>63</v>
      </c>
    </row>
    <row r="17" spans="1:3" x14ac:dyDescent="0.25">
      <c r="A17" s="70">
        <v>42903</v>
      </c>
      <c r="B17" t="s">
        <v>62</v>
      </c>
      <c r="C17" t="s">
        <v>63</v>
      </c>
    </row>
    <row r="18" spans="1:3" x14ac:dyDescent="0.25">
      <c r="A18" s="70">
        <v>42901</v>
      </c>
      <c r="B18" t="s">
        <v>60</v>
      </c>
      <c r="C18" t="s">
        <v>44</v>
      </c>
    </row>
    <row r="19" spans="1:3" x14ac:dyDescent="0.25">
      <c r="A19" s="70">
        <v>42896</v>
      </c>
      <c r="B19" t="s">
        <v>62</v>
      </c>
      <c r="C19" t="s">
        <v>63</v>
      </c>
    </row>
    <row r="20" spans="1:3" x14ac:dyDescent="0.25">
      <c r="A20" s="70">
        <v>42889</v>
      </c>
      <c r="B20" t="s">
        <v>62</v>
      </c>
      <c r="C20" t="s">
        <v>63</v>
      </c>
    </row>
    <row r="21" spans="1:3" x14ac:dyDescent="0.25">
      <c r="A21" s="70">
        <v>42882</v>
      </c>
      <c r="B21" t="s">
        <v>62</v>
      </c>
      <c r="C21" t="s">
        <v>63</v>
      </c>
    </row>
    <row r="22" spans="1:3" x14ac:dyDescent="0.25">
      <c r="A22" s="70">
        <v>42875</v>
      </c>
      <c r="B22" t="s">
        <v>62</v>
      </c>
      <c r="C22" t="s">
        <v>63</v>
      </c>
    </row>
    <row r="23" spans="1:3" x14ac:dyDescent="0.25">
      <c r="A23" s="70">
        <v>42868</v>
      </c>
      <c r="B23" t="s">
        <v>62</v>
      </c>
      <c r="C23" t="s">
        <v>63</v>
      </c>
    </row>
    <row r="24" spans="1:3" x14ac:dyDescent="0.25">
      <c r="A24" s="70">
        <v>42861</v>
      </c>
      <c r="B24" t="s">
        <v>62</v>
      </c>
      <c r="C24" t="s">
        <v>63</v>
      </c>
    </row>
    <row r="25" spans="1:3" x14ac:dyDescent="0.25">
      <c r="A25" s="70">
        <v>42856</v>
      </c>
      <c r="B25" t="s">
        <v>55</v>
      </c>
      <c r="C25" t="s">
        <v>66</v>
      </c>
    </row>
    <row r="26" spans="1:3" x14ac:dyDescent="0.25">
      <c r="A26" s="70">
        <v>42854</v>
      </c>
      <c r="B26" t="s">
        <v>62</v>
      </c>
      <c r="C26" t="s">
        <v>63</v>
      </c>
    </row>
    <row r="27" spans="1:3" x14ac:dyDescent="0.25">
      <c r="A27" s="70">
        <v>42847</v>
      </c>
      <c r="B27" t="s">
        <v>62</v>
      </c>
      <c r="C27" t="s">
        <v>63</v>
      </c>
    </row>
    <row r="28" spans="1:3" x14ac:dyDescent="0.25">
      <c r="A28" s="70">
        <v>42846</v>
      </c>
      <c r="B28" t="s">
        <v>56</v>
      </c>
      <c r="C28" t="s">
        <v>40</v>
      </c>
    </row>
    <row r="29" spans="1:3" x14ac:dyDescent="0.25">
      <c r="A29" s="70">
        <v>42840</v>
      </c>
      <c r="B29" t="s">
        <v>62</v>
      </c>
      <c r="C29" t="s">
        <v>63</v>
      </c>
    </row>
    <row r="30" spans="1:3" x14ac:dyDescent="0.25">
      <c r="A30" s="70">
        <v>42839</v>
      </c>
      <c r="B30" t="s">
        <v>56</v>
      </c>
      <c r="C30" t="s">
        <v>38</v>
      </c>
    </row>
    <row r="31" spans="1:3" x14ac:dyDescent="0.25">
      <c r="A31" s="70">
        <v>42833</v>
      </c>
      <c r="B31" t="s">
        <v>62</v>
      </c>
      <c r="C31" t="s">
        <v>63</v>
      </c>
    </row>
    <row r="32" spans="1:3" x14ac:dyDescent="0.25">
      <c r="A32" s="70">
        <v>42826</v>
      </c>
      <c r="B32" t="s">
        <v>62</v>
      </c>
      <c r="C32" t="s">
        <v>63</v>
      </c>
    </row>
    <row r="33" spans="1:3" x14ac:dyDescent="0.25">
      <c r="A33" s="70">
        <v>42819</v>
      </c>
      <c r="B33" t="s">
        <v>62</v>
      </c>
      <c r="C33" t="s">
        <v>63</v>
      </c>
    </row>
    <row r="34" spans="1:3" x14ac:dyDescent="0.25">
      <c r="A34" s="70">
        <v>42812</v>
      </c>
      <c r="B34" t="s">
        <v>62</v>
      </c>
      <c r="C34" t="s">
        <v>63</v>
      </c>
    </row>
    <row r="35" spans="1:3" x14ac:dyDescent="0.25">
      <c r="A35" s="70">
        <v>42805</v>
      </c>
      <c r="B35" t="s">
        <v>62</v>
      </c>
      <c r="C35" t="s">
        <v>63</v>
      </c>
    </row>
    <row r="36" spans="1:3" x14ac:dyDescent="0.25">
      <c r="A36" s="70">
        <v>42798</v>
      </c>
      <c r="B36" t="s">
        <v>62</v>
      </c>
      <c r="C36" t="s">
        <v>63</v>
      </c>
    </row>
    <row r="37" spans="1:3" x14ac:dyDescent="0.25">
      <c r="A37" s="70">
        <v>42794</v>
      </c>
      <c r="B37" t="s">
        <v>67</v>
      </c>
      <c r="C37" t="s">
        <v>36</v>
      </c>
    </row>
    <row r="38" spans="1:3" x14ac:dyDescent="0.25">
      <c r="A38" s="70">
        <v>42791</v>
      </c>
      <c r="B38" t="s">
        <v>62</v>
      </c>
      <c r="C38" t="s">
        <v>63</v>
      </c>
    </row>
    <row r="39" spans="1:3" x14ac:dyDescent="0.25">
      <c r="A39" s="70">
        <v>42784</v>
      </c>
      <c r="B39" t="s">
        <v>62</v>
      </c>
      <c r="C39" t="s">
        <v>63</v>
      </c>
    </row>
    <row r="40" spans="1:3" x14ac:dyDescent="0.25">
      <c r="A40" s="70">
        <v>42777</v>
      </c>
      <c r="B40" t="s">
        <v>62</v>
      </c>
      <c r="C40" t="s">
        <v>63</v>
      </c>
    </row>
    <row r="41" spans="1:3" x14ac:dyDescent="0.25">
      <c r="A41" s="70">
        <v>42770</v>
      </c>
      <c r="B41" t="s">
        <v>62</v>
      </c>
      <c r="C41" t="s">
        <v>63</v>
      </c>
    </row>
    <row r="42" spans="1:3" x14ac:dyDescent="0.25">
      <c r="A42" s="70">
        <v>42763</v>
      </c>
      <c r="B42" t="s">
        <v>62</v>
      </c>
      <c r="C42" t="s">
        <v>63</v>
      </c>
    </row>
    <row r="43" spans="1:3" x14ac:dyDescent="0.25">
      <c r="A43" s="70">
        <v>42756</v>
      </c>
      <c r="B43" t="s">
        <v>62</v>
      </c>
      <c r="C43" t="s">
        <v>63</v>
      </c>
    </row>
    <row r="44" spans="1:3" x14ac:dyDescent="0.25">
      <c r="A44" s="70">
        <v>42749</v>
      </c>
      <c r="B44" t="s">
        <v>62</v>
      </c>
      <c r="C44" t="s">
        <v>63</v>
      </c>
    </row>
    <row r="45" spans="1:3" x14ac:dyDescent="0.25">
      <c r="A45" s="70">
        <v>42742</v>
      </c>
      <c r="B45" t="s">
        <v>62</v>
      </c>
      <c r="C45" t="s">
        <v>63</v>
      </c>
    </row>
    <row r="46" spans="1:3" x14ac:dyDescent="0.25">
      <c r="A46" s="70">
        <v>42736</v>
      </c>
      <c r="B46" t="s">
        <v>64</v>
      </c>
      <c r="C46" t="s">
        <v>34</v>
      </c>
    </row>
    <row r="47" spans="1:3" x14ac:dyDescent="0.25">
      <c r="A47" s="70">
        <v>42735</v>
      </c>
      <c r="B47" t="s">
        <v>62</v>
      </c>
      <c r="C47" t="s">
        <v>63</v>
      </c>
    </row>
    <row r="48" spans="1:3" x14ac:dyDescent="0.25">
      <c r="A48" s="70">
        <v>42729</v>
      </c>
      <c r="B48" t="s">
        <v>64</v>
      </c>
      <c r="C48" t="s">
        <v>49</v>
      </c>
    </row>
    <row r="49" spans="1:3" x14ac:dyDescent="0.25">
      <c r="A49" s="70">
        <v>42728</v>
      </c>
      <c r="B49" t="s">
        <v>62</v>
      </c>
      <c r="C49" t="s">
        <v>63</v>
      </c>
    </row>
    <row r="50" spans="1:3" x14ac:dyDescent="0.25">
      <c r="A50" s="70">
        <v>42721</v>
      </c>
      <c r="B50" t="s">
        <v>62</v>
      </c>
      <c r="C50" t="s">
        <v>63</v>
      </c>
    </row>
    <row r="51" spans="1:3" x14ac:dyDescent="0.25">
      <c r="A51" s="70">
        <v>42714</v>
      </c>
      <c r="B51" t="s">
        <v>62</v>
      </c>
      <c r="C51" t="s">
        <v>63</v>
      </c>
    </row>
    <row r="52" spans="1:3" x14ac:dyDescent="0.25">
      <c r="A52" s="70">
        <v>42712</v>
      </c>
      <c r="B52" t="s">
        <v>60</v>
      </c>
      <c r="C52" t="s">
        <v>57</v>
      </c>
    </row>
    <row r="53" spans="1:3" x14ac:dyDescent="0.25">
      <c r="A53" s="70">
        <v>42707</v>
      </c>
      <c r="B53" t="s">
        <v>62</v>
      </c>
      <c r="C53" t="s">
        <v>63</v>
      </c>
    </row>
    <row r="54" spans="1:3" x14ac:dyDescent="0.25">
      <c r="A54" s="70">
        <v>42700</v>
      </c>
      <c r="B54" t="s">
        <v>62</v>
      </c>
      <c r="C54" t="s">
        <v>63</v>
      </c>
    </row>
    <row r="55" spans="1:3" x14ac:dyDescent="0.25">
      <c r="A55" s="70">
        <v>42694</v>
      </c>
      <c r="B55" t="s">
        <v>64</v>
      </c>
      <c r="C55" t="s">
        <v>58</v>
      </c>
    </row>
    <row r="56" spans="1:3" x14ac:dyDescent="0.25">
      <c r="A56" s="70">
        <v>42693</v>
      </c>
      <c r="B56" t="s">
        <v>62</v>
      </c>
      <c r="C56" t="s">
        <v>63</v>
      </c>
    </row>
    <row r="57" spans="1:3" x14ac:dyDescent="0.25">
      <c r="A57" s="70">
        <v>42689</v>
      </c>
      <c r="B57" t="s">
        <v>67</v>
      </c>
      <c r="C57" t="s">
        <v>48</v>
      </c>
    </row>
    <row r="58" spans="1:3" x14ac:dyDescent="0.25">
      <c r="A58" s="70">
        <v>42686</v>
      </c>
      <c r="B58" t="s">
        <v>62</v>
      </c>
      <c r="C58" t="s">
        <v>63</v>
      </c>
    </row>
    <row r="59" spans="1:3" x14ac:dyDescent="0.25">
      <c r="A59" s="70">
        <v>42679</v>
      </c>
      <c r="B59" t="s">
        <v>62</v>
      </c>
      <c r="C59" t="s">
        <v>63</v>
      </c>
    </row>
    <row r="60" spans="1:3" x14ac:dyDescent="0.25">
      <c r="A60" s="70">
        <v>42676</v>
      </c>
      <c r="B60" t="s">
        <v>59</v>
      </c>
      <c r="C60" t="s">
        <v>47</v>
      </c>
    </row>
    <row r="61" spans="1:3" x14ac:dyDescent="0.25">
      <c r="A61" s="70">
        <v>42672</v>
      </c>
      <c r="B61" t="s">
        <v>62</v>
      </c>
      <c r="C61" t="s">
        <v>63</v>
      </c>
    </row>
    <row r="62" spans="1:3" x14ac:dyDescent="0.25">
      <c r="A62" s="70">
        <v>42665</v>
      </c>
      <c r="B62" t="s">
        <v>62</v>
      </c>
      <c r="C62" t="s">
        <v>63</v>
      </c>
    </row>
    <row r="63" spans="1:3" x14ac:dyDescent="0.25">
      <c r="A63" s="70">
        <v>42658</v>
      </c>
      <c r="B63" t="s">
        <v>62</v>
      </c>
      <c r="C63" t="s">
        <v>63</v>
      </c>
    </row>
    <row r="64" spans="1:3" x14ac:dyDescent="0.25">
      <c r="A64" s="70">
        <v>42655</v>
      </c>
      <c r="B64" t="s">
        <v>59</v>
      </c>
      <c r="C64" t="s">
        <v>61</v>
      </c>
    </row>
    <row r="65" spans="1:3" x14ac:dyDescent="0.25">
      <c r="A65" s="70">
        <v>42651</v>
      </c>
      <c r="B65" t="s">
        <v>62</v>
      </c>
      <c r="C65" t="s">
        <v>63</v>
      </c>
    </row>
    <row r="66" spans="1:3" x14ac:dyDescent="0.25">
      <c r="A66" s="70">
        <v>42644</v>
      </c>
      <c r="B66" t="s">
        <v>62</v>
      </c>
      <c r="C66" t="s">
        <v>63</v>
      </c>
    </row>
    <row r="67" spans="1:3" x14ac:dyDescent="0.25">
      <c r="A67" s="70">
        <v>42637</v>
      </c>
      <c r="B67" t="s">
        <v>62</v>
      </c>
      <c r="C67" t="s">
        <v>63</v>
      </c>
    </row>
    <row r="68" spans="1:3" x14ac:dyDescent="0.25">
      <c r="A68" s="70">
        <v>42630</v>
      </c>
      <c r="B68" t="s">
        <v>62</v>
      </c>
      <c r="C68" t="s">
        <v>63</v>
      </c>
    </row>
    <row r="69" spans="1:3" x14ac:dyDescent="0.25">
      <c r="A69" s="70">
        <v>42623</v>
      </c>
      <c r="B69" t="s">
        <v>62</v>
      </c>
      <c r="C69" t="s">
        <v>63</v>
      </c>
    </row>
    <row r="70" spans="1:3" x14ac:dyDescent="0.25">
      <c r="A70" s="70">
        <v>42620</v>
      </c>
      <c r="B70" t="s">
        <v>59</v>
      </c>
      <c r="C70" t="s">
        <v>68</v>
      </c>
    </row>
    <row r="71" spans="1:3" x14ac:dyDescent="0.25">
      <c r="A71" s="70">
        <v>42616</v>
      </c>
      <c r="B71" t="s">
        <v>62</v>
      </c>
      <c r="C71" t="s">
        <v>63</v>
      </c>
    </row>
    <row r="72" spans="1:3" x14ac:dyDescent="0.25">
      <c r="A72" s="70">
        <v>42609</v>
      </c>
      <c r="B72" t="s">
        <v>62</v>
      </c>
      <c r="C72" t="s">
        <v>63</v>
      </c>
    </row>
    <row r="73" spans="1:3" x14ac:dyDescent="0.25">
      <c r="A73" s="70">
        <v>42602</v>
      </c>
      <c r="B73" t="s">
        <v>62</v>
      </c>
      <c r="C73" t="s">
        <v>63</v>
      </c>
    </row>
    <row r="74" spans="1:3" x14ac:dyDescent="0.25">
      <c r="A74" s="70">
        <v>42595</v>
      </c>
      <c r="B74" t="s">
        <v>62</v>
      </c>
      <c r="C74" t="s">
        <v>63</v>
      </c>
    </row>
    <row r="75" spans="1:3" x14ac:dyDescent="0.25">
      <c r="A75" s="70">
        <v>42588</v>
      </c>
      <c r="B75" t="s">
        <v>62</v>
      </c>
      <c r="C75" t="s">
        <v>63</v>
      </c>
    </row>
    <row r="76" spans="1:3" x14ac:dyDescent="0.25">
      <c r="A76" s="70">
        <v>42581</v>
      </c>
      <c r="B76" t="s">
        <v>62</v>
      </c>
      <c r="C76" t="s">
        <v>63</v>
      </c>
    </row>
    <row r="77" spans="1:3" x14ac:dyDescent="0.25">
      <c r="A77" s="70">
        <v>42574</v>
      </c>
      <c r="B77" t="s">
        <v>62</v>
      </c>
      <c r="C77" t="s">
        <v>63</v>
      </c>
    </row>
    <row r="78" spans="1:3" x14ac:dyDescent="0.25">
      <c r="A78" s="70">
        <v>42567</v>
      </c>
      <c r="B78" t="s">
        <v>62</v>
      </c>
      <c r="C78" t="s">
        <v>63</v>
      </c>
    </row>
    <row r="79" spans="1:3" x14ac:dyDescent="0.25">
      <c r="A79" s="70">
        <v>42560</v>
      </c>
      <c r="B79" t="s">
        <v>62</v>
      </c>
      <c r="C79" t="s">
        <v>65</v>
      </c>
    </row>
    <row r="80" spans="1:3" x14ac:dyDescent="0.25">
      <c r="A80" s="70">
        <v>42553</v>
      </c>
      <c r="B80" t="s">
        <v>62</v>
      </c>
      <c r="C80" t="s">
        <v>63</v>
      </c>
    </row>
    <row r="81" spans="1:3" x14ac:dyDescent="0.25">
      <c r="A81" s="70">
        <v>42546</v>
      </c>
      <c r="B81" t="s">
        <v>62</v>
      </c>
      <c r="C81" t="s">
        <v>63</v>
      </c>
    </row>
    <row r="82" spans="1:3" x14ac:dyDescent="0.25">
      <c r="A82" s="70">
        <v>42539</v>
      </c>
      <c r="B82" t="s">
        <v>62</v>
      </c>
      <c r="C82" t="s">
        <v>63</v>
      </c>
    </row>
    <row r="83" spans="1:3" x14ac:dyDescent="0.25">
      <c r="A83" s="70">
        <v>42532</v>
      </c>
      <c r="B83" t="s">
        <v>62</v>
      </c>
      <c r="C83" t="s">
        <v>63</v>
      </c>
    </row>
    <row r="84" spans="1:3" x14ac:dyDescent="0.25">
      <c r="A84" s="70">
        <v>42525</v>
      </c>
      <c r="B84" t="s">
        <v>62</v>
      </c>
      <c r="C84" t="s">
        <v>63</v>
      </c>
    </row>
    <row r="85" spans="1:3" x14ac:dyDescent="0.25">
      <c r="A85" s="70">
        <v>42518</v>
      </c>
      <c r="B85" t="s">
        <v>62</v>
      </c>
      <c r="C85" t="s">
        <v>63</v>
      </c>
    </row>
    <row r="86" spans="1:3" x14ac:dyDescent="0.25">
      <c r="A86" s="70">
        <v>42516</v>
      </c>
      <c r="B86" t="s">
        <v>60</v>
      </c>
      <c r="C86" t="s">
        <v>44</v>
      </c>
    </row>
    <row r="87" spans="1:3" x14ac:dyDescent="0.25">
      <c r="A87" s="70">
        <v>42511</v>
      </c>
      <c r="B87" t="s">
        <v>62</v>
      </c>
      <c r="C87" t="s">
        <v>63</v>
      </c>
    </row>
    <row r="88" spans="1:3" x14ac:dyDescent="0.25">
      <c r="A88" s="70">
        <v>42504</v>
      </c>
      <c r="B88" t="s">
        <v>62</v>
      </c>
      <c r="C88" t="s">
        <v>63</v>
      </c>
    </row>
    <row r="89" spans="1:3" x14ac:dyDescent="0.25">
      <c r="A89" s="70">
        <v>42497</v>
      </c>
      <c r="B89" t="s">
        <v>62</v>
      </c>
      <c r="C89" t="s">
        <v>63</v>
      </c>
    </row>
    <row r="90" spans="1:3" x14ac:dyDescent="0.25">
      <c r="A90" s="70">
        <v>42491</v>
      </c>
      <c r="B90" t="s">
        <v>64</v>
      </c>
      <c r="C90" t="s">
        <v>42</v>
      </c>
    </row>
    <row r="91" spans="1:3" x14ac:dyDescent="0.25">
      <c r="A91" s="70">
        <v>42490</v>
      </c>
      <c r="B91" t="s">
        <v>62</v>
      </c>
      <c r="C91" t="s">
        <v>63</v>
      </c>
    </row>
    <row r="92" spans="1:3" x14ac:dyDescent="0.25">
      <c r="A92" s="70">
        <v>42483</v>
      </c>
      <c r="B92" t="s">
        <v>62</v>
      </c>
      <c r="C92" t="s">
        <v>63</v>
      </c>
    </row>
    <row r="93" spans="1:3" x14ac:dyDescent="0.25">
      <c r="A93" s="70">
        <v>42481</v>
      </c>
      <c r="B93" t="s">
        <v>60</v>
      </c>
      <c r="C93" t="s">
        <v>40</v>
      </c>
    </row>
    <row r="94" spans="1:3" x14ac:dyDescent="0.25">
      <c r="A94" s="70">
        <v>42476</v>
      </c>
      <c r="B94" t="s">
        <v>62</v>
      </c>
      <c r="C94" t="s">
        <v>63</v>
      </c>
    </row>
    <row r="95" spans="1:3" x14ac:dyDescent="0.25">
      <c r="A95" s="70">
        <v>42469</v>
      </c>
      <c r="B95" t="s">
        <v>62</v>
      </c>
      <c r="C95" t="s">
        <v>63</v>
      </c>
    </row>
    <row r="96" spans="1:3" x14ac:dyDescent="0.25">
      <c r="A96" s="70">
        <v>42462</v>
      </c>
      <c r="B96" t="s">
        <v>62</v>
      </c>
      <c r="C96" t="s">
        <v>63</v>
      </c>
    </row>
    <row r="97" spans="1:3" x14ac:dyDescent="0.25">
      <c r="A97" s="70">
        <v>42455</v>
      </c>
      <c r="B97" t="s">
        <v>62</v>
      </c>
      <c r="C97" t="s">
        <v>63</v>
      </c>
    </row>
    <row r="98" spans="1:3" x14ac:dyDescent="0.25">
      <c r="A98" s="70">
        <v>42454</v>
      </c>
      <c r="B98" t="s">
        <v>56</v>
      </c>
      <c r="C98" t="s">
        <v>38</v>
      </c>
    </row>
    <row r="99" spans="1:3" x14ac:dyDescent="0.25">
      <c r="A99" s="70">
        <v>42448</v>
      </c>
      <c r="B99" t="s">
        <v>62</v>
      </c>
      <c r="C99" t="s">
        <v>63</v>
      </c>
    </row>
    <row r="100" spans="1:3" x14ac:dyDescent="0.25">
      <c r="A100" s="70">
        <v>42441</v>
      </c>
      <c r="B100" t="s">
        <v>62</v>
      </c>
      <c r="C100" t="s">
        <v>63</v>
      </c>
    </row>
    <row r="101" spans="1:3" x14ac:dyDescent="0.25">
      <c r="A101" s="70">
        <v>42434</v>
      </c>
      <c r="B101" t="s">
        <v>62</v>
      </c>
      <c r="C101" t="s">
        <v>63</v>
      </c>
    </row>
    <row r="102" spans="1:3" x14ac:dyDescent="0.25">
      <c r="A102" s="70">
        <v>42427</v>
      </c>
      <c r="B102" t="s">
        <v>62</v>
      </c>
      <c r="C102" t="s">
        <v>63</v>
      </c>
    </row>
    <row r="103" spans="1:3" x14ac:dyDescent="0.25">
      <c r="A103" s="70">
        <v>42420</v>
      </c>
      <c r="B103" t="s">
        <v>62</v>
      </c>
      <c r="C103" t="s">
        <v>63</v>
      </c>
    </row>
    <row r="104" spans="1:3" x14ac:dyDescent="0.25">
      <c r="A104" s="70">
        <v>42413</v>
      </c>
      <c r="B104" t="s">
        <v>62</v>
      </c>
      <c r="C104" t="s">
        <v>63</v>
      </c>
    </row>
    <row r="105" spans="1:3" x14ac:dyDescent="0.25">
      <c r="A105" s="70">
        <v>42409</v>
      </c>
      <c r="B105" t="s">
        <v>67</v>
      </c>
      <c r="C105" t="s">
        <v>36</v>
      </c>
    </row>
    <row r="106" spans="1:3" x14ac:dyDescent="0.25">
      <c r="A106" s="70">
        <v>42406</v>
      </c>
      <c r="B106" t="s">
        <v>62</v>
      </c>
      <c r="C106" t="s">
        <v>63</v>
      </c>
    </row>
    <row r="107" spans="1:3" x14ac:dyDescent="0.25">
      <c r="A107" s="70">
        <v>42399</v>
      </c>
      <c r="B107" t="s">
        <v>62</v>
      </c>
      <c r="C107" t="s">
        <v>63</v>
      </c>
    </row>
    <row r="108" spans="1:3" x14ac:dyDescent="0.25">
      <c r="A108" s="70">
        <v>42392</v>
      </c>
      <c r="B108" t="s">
        <v>62</v>
      </c>
      <c r="C108" t="s">
        <v>63</v>
      </c>
    </row>
    <row r="109" spans="1:3" x14ac:dyDescent="0.25">
      <c r="A109" s="70">
        <v>42385</v>
      </c>
      <c r="B109" t="s">
        <v>62</v>
      </c>
      <c r="C109" t="s">
        <v>63</v>
      </c>
    </row>
    <row r="110" spans="1:3" x14ac:dyDescent="0.25">
      <c r="A110" s="70">
        <v>42378</v>
      </c>
      <c r="B110" t="s">
        <v>62</v>
      </c>
      <c r="C110" t="s">
        <v>63</v>
      </c>
    </row>
    <row r="111" spans="1:3" x14ac:dyDescent="0.25">
      <c r="A111" s="70">
        <v>42371</v>
      </c>
      <c r="B111" t="s">
        <v>62</v>
      </c>
      <c r="C111" t="s">
        <v>63</v>
      </c>
    </row>
    <row r="112" spans="1:3" x14ac:dyDescent="0.25">
      <c r="A112" s="70">
        <v>42370</v>
      </c>
      <c r="B112" t="s">
        <v>56</v>
      </c>
      <c r="C112" t="s">
        <v>34</v>
      </c>
    </row>
    <row r="113" spans="1:3" x14ac:dyDescent="0.25">
      <c r="A113" s="70">
        <v>42364</v>
      </c>
      <c r="B113" t="s">
        <v>62</v>
      </c>
      <c r="C113" t="s">
        <v>63</v>
      </c>
    </row>
    <row r="114" spans="1:3" x14ac:dyDescent="0.25">
      <c r="A114" s="70">
        <v>42363</v>
      </c>
      <c r="B114" t="s">
        <v>56</v>
      </c>
      <c r="C114" t="s">
        <v>49</v>
      </c>
    </row>
    <row r="115" spans="1:3" x14ac:dyDescent="0.25">
      <c r="A115" s="70">
        <v>42357</v>
      </c>
      <c r="B115" t="s">
        <v>62</v>
      </c>
      <c r="C115" t="s">
        <v>63</v>
      </c>
    </row>
    <row r="116" spans="1:3" x14ac:dyDescent="0.25">
      <c r="A116" s="70">
        <v>42350</v>
      </c>
      <c r="B116" t="s">
        <v>62</v>
      </c>
      <c r="C116" t="s">
        <v>63</v>
      </c>
    </row>
    <row r="117" spans="1:3" x14ac:dyDescent="0.25">
      <c r="A117" s="70">
        <v>42346</v>
      </c>
      <c r="B117" t="s">
        <v>67</v>
      </c>
      <c r="C117" t="s">
        <v>57</v>
      </c>
    </row>
    <row r="118" spans="1:3" x14ac:dyDescent="0.25">
      <c r="A118" s="70">
        <v>42343</v>
      </c>
      <c r="B118" t="s">
        <v>62</v>
      </c>
      <c r="C118" t="s">
        <v>63</v>
      </c>
    </row>
    <row r="119" spans="1:3" x14ac:dyDescent="0.25">
      <c r="A119" s="70">
        <v>42336</v>
      </c>
      <c r="B119" t="s">
        <v>62</v>
      </c>
      <c r="C119" t="s">
        <v>63</v>
      </c>
    </row>
    <row r="120" spans="1:3" x14ac:dyDescent="0.25">
      <c r="A120" s="70">
        <v>42329</v>
      </c>
      <c r="B120" t="s">
        <v>62</v>
      </c>
      <c r="C120" t="s">
        <v>63</v>
      </c>
    </row>
    <row r="121" spans="1:3" x14ac:dyDescent="0.25">
      <c r="A121" s="70">
        <v>42328</v>
      </c>
      <c r="B121" t="s">
        <v>56</v>
      </c>
      <c r="C121" t="s">
        <v>58</v>
      </c>
    </row>
    <row r="122" spans="1:3" x14ac:dyDescent="0.25">
      <c r="A122" s="70">
        <v>42323</v>
      </c>
      <c r="B122" t="s">
        <v>64</v>
      </c>
      <c r="C122" t="s">
        <v>48</v>
      </c>
    </row>
    <row r="123" spans="1:3" x14ac:dyDescent="0.25">
      <c r="A123" s="70">
        <v>42322</v>
      </c>
      <c r="B123" t="s">
        <v>62</v>
      </c>
      <c r="C123" t="s">
        <v>63</v>
      </c>
    </row>
    <row r="124" spans="1:3" x14ac:dyDescent="0.25">
      <c r="A124" s="70">
        <v>42315</v>
      </c>
      <c r="B124" t="s">
        <v>62</v>
      </c>
      <c r="C124" t="s">
        <v>63</v>
      </c>
    </row>
    <row r="125" spans="1:3" x14ac:dyDescent="0.25">
      <c r="A125" s="70">
        <v>42310</v>
      </c>
      <c r="B125" t="s">
        <v>55</v>
      </c>
      <c r="C125" t="s">
        <v>47</v>
      </c>
    </row>
    <row r="126" spans="1:3" x14ac:dyDescent="0.25">
      <c r="A126" s="70">
        <v>42308</v>
      </c>
      <c r="B126" t="s">
        <v>62</v>
      </c>
      <c r="C126" t="s">
        <v>63</v>
      </c>
    </row>
    <row r="127" spans="1:3" x14ac:dyDescent="0.25">
      <c r="A127" s="70">
        <v>42301</v>
      </c>
      <c r="B127" t="s">
        <v>62</v>
      </c>
      <c r="C127" t="s">
        <v>63</v>
      </c>
    </row>
    <row r="128" spans="1:3" x14ac:dyDescent="0.25">
      <c r="A128" s="70">
        <v>42294</v>
      </c>
      <c r="B128" t="s">
        <v>62</v>
      </c>
      <c r="C128" t="s">
        <v>63</v>
      </c>
    </row>
    <row r="129" spans="1:3" x14ac:dyDescent="0.25">
      <c r="A129" s="70">
        <v>42289</v>
      </c>
      <c r="B129" t="s">
        <v>55</v>
      </c>
      <c r="C129" t="s">
        <v>61</v>
      </c>
    </row>
    <row r="130" spans="1:3" x14ac:dyDescent="0.25">
      <c r="A130" s="70">
        <v>42287</v>
      </c>
      <c r="B130" t="s">
        <v>62</v>
      </c>
      <c r="C130" t="s">
        <v>63</v>
      </c>
    </row>
    <row r="131" spans="1:3" x14ac:dyDescent="0.25">
      <c r="A131" s="70">
        <v>42280</v>
      </c>
      <c r="B131" t="s">
        <v>62</v>
      </c>
      <c r="C131" t="s">
        <v>63</v>
      </c>
    </row>
    <row r="132" spans="1:3" x14ac:dyDescent="0.25">
      <c r="A132" s="70">
        <v>42273</v>
      </c>
      <c r="B132" t="s">
        <v>62</v>
      </c>
      <c r="C132" t="s">
        <v>63</v>
      </c>
    </row>
    <row r="133" spans="1:3" x14ac:dyDescent="0.25">
      <c r="A133" s="70">
        <v>42266</v>
      </c>
      <c r="B133" t="s">
        <v>62</v>
      </c>
      <c r="C133" t="s">
        <v>63</v>
      </c>
    </row>
    <row r="134" spans="1:3" x14ac:dyDescent="0.25">
      <c r="A134" s="70">
        <v>42259</v>
      </c>
      <c r="B134" t="s">
        <v>62</v>
      </c>
      <c r="C134" t="s">
        <v>63</v>
      </c>
    </row>
    <row r="135" spans="1:3" x14ac:dyDescent="0.25">
      <c r="A135" s="70">
        <v>42254</v>
      </c>
      <c r="B135" t="s">
        <v>55</v>
      </c>
      <c r="C135" t="s">
        <v>45</v>
      </c>
    </row>
    <row r="136" spans="1:3" x14ac:dyDescent="0.25">
      <c r="A136" s="70">
        <v>42252</v>
      </c>
      <c r="B136" t="s">
        <v>62</v>
      </c>
      <c r="C136" t="s">
        <v>63</v>
      </c>
    </row>
    <row r="137" spans="1:3" x14ac:dyDescent="0.25">
      <c r="A137" s="70">
        <v>42245</v>
      </c>
      <c r="B137" t="s">
        <v>62</v>
      </c>
      <c r="C137" t="s">
        <v>63</v>
      </c>
    </row>
    <row r="138" spans="1:3" x14ac:dyDescent="0.25">
      <c r="A138" s="70">
        <v>42238</v>
      </c>
      <c r="B138" t="s">
        <v>62</v>
      </c>
      <c r="C138" t="s">
        <v>63</v>
      </c>
    </row>
    <row r="139" spans="1:3" x14ac:dyDescent="0.25">
      <c r="A139" s="70">
        <v>42231</v>
      </c>
      <c r="B139" t="s">
        <v>62</v>
      </c>
      <c r="C139" t="s">
        <v>63</v>
      </c>
    </row>
    <row r="140" spans="1:3" x14ac:dyDescent="0.25">
      <c r="A140" s="70">
        <v>42224</v>
      </c>
      <c r="B140" t="s">
        <v>62</v>
      </c>
      <c r="C140" t="s">
        <v>63</v>
      </c>
    </row>
    <row r="141" spans="1:3" x14ac:dyDescent="0.25">
      <c r="A141" s="70">
        <v>42217</v>
      </c>
      <c r="B141" t="s">
        <v>62</v>
      </c>
      <c r="C141" t="s">
        <v>63</v>
      </c>
    </row>
    <row r="142" spans="1:3" x14ac:dyDescent="0.25">
      <c r="A142" s="70">
        <v>42210</v>
      </c>
      <c r="B142" t="s">
        <v>62</v>
      </c>
      <c r="C142" t="s">
        <v>63</v>
      </c>
    </row>
    <row r="143" spans="1:3" x14ac:dyDescent="0.25">
      <c r="A143" s="70">
        <v>42203</v>
      </c>
      <c r="B143" t="s">
        <v>62</v>
      </c>
      <c r="C143" t="s">
        <v>63</v>
      </c>
    </row>
    <row r="144" spans="1:3" x14ac:dyDescent="0.25">
      <c r="A144" s="70">
        <v>42196</v>
      </c>
      <c r="B144" t="s">
        <v>62</v>
      </c>
      <c r="C144" t="s">
        <v>63</v>
      </c>
    </row>
    <row r="145" spans="1:3" x14ac:dyDescent="0.25">
      <c r="A145" s="70">
        <v>42194</v>
      </c>
      <c r="B145" t="s">
        <v>60</v>
      </c>
      <c r="C145" t="s">
        <v>65</v>
      </c>
    </row>
    <row r="146" spans="1:3" x14ac:dyDescent="0.25">
      <c r="A146" s="70">
        <v>42189</v>
      </c>
      <c r="B146" t="s">
        <v>62</v>
      </c>
      <c r="C146" t="s">
        <v>63</v>
      </c>
    </row>
    <row r="147" spans="1:3" x14ac:dyDescent="0.25">
      <c r="A147" s="70">
        <v>42182</v>
      </c>
      <c r="B147" t="s">
        <v>62</v>
      </c>
      <c r="C147" t="s">
        <v>63</v>
      </c>
    </row>
    <row r="148" spans="1:3" x14ac:dyDescent="0.25">
      <c r="A148" s="70">
        <v>42175</v>
      </c>
      <c r="B148" t="s">
        <v>62</v>
      </c>
      <c r="C148" t="s">
        <v>63</v>
      </c>
    </row>
    <row r="149" spans="1:3" x14ac:dyDescent="0.25">
      <c r="A149" s="70">
        <v>42168</v>
      </c>
      <c r="B149" t="s">
        <v>62</v>
      </c>
      <c r="C149" t="s">
        <v>63</v>
      </c>
    </row>
    <row r="150" spans="1:3" x14ac:dyDescent="0.25">
      <c r="A150" s="70">
        <v>42161</v>
      </c>
      <c r="B150" t="s">
        <v>62</v>
      </c>
      <c r="C150" t="s">
        <v>63</v>
      </c>
    </row>
    <row r="151" spans="1:3" x14ac:dyDescent="0.25">
      <c r="A151" s="70">
        <v>42159</v>
      </c>
      <c r="B151" t="s">
        <v>60</v>
      </c>
      <c r="C151" t="s">
        <v>44</v>
      </c>
    </row>
    <row r="152" spans="1:3" x14ac:dyDescent="0.25">
      <c r="A152" s="70">
        <v>42154</v>
      </c>
      <c r="B152" t="s">
        <v>62</v>
      </c>
      <c r="C152" t="s">
        <v>63</v>
      </c>
    </row>
    <row r="153" spans="1:3" x14ac:dyDescent="0.25">
      <c r="A153" s="70">
        <v>42147</v>
      </c>
      <c r="B153" t="s">
        <v>62</v>
      </c>
      <c r="C153" t="s">
        <v>63</v>
      </c>
    </row>
    <row r="154" spans="1:3" x14ac:dyDescent="0.25">
      <c r="A154" s="70">
        <v>42140</v>
      </c>
      <c r="B154" t="s">
        <v>62</v>
      </c>
      <c r="C154" t="s">
        <v>63</v>
      </c>
    </row>
    <row r="155" spans="1:3" x14ac:dyDescent="0.25">
      <c r="A155" s="70">
        <v>42133</v>
      </c>
      <c r="B155" t="s">
        <v>62</v>
      </c>
      <c r="C155" t="s">
        <v>63</v>
      </c>
    </row>
    <row r="156" spans="1:3" x14ac:dyDescent="0.25">
      <c r="A156" s="70">
        <v>42126</v>
      </c>
      <c r="B156" t="s">
        <v>62</v>
      </c>
      <c r="C156" t="s">
        <v>63</v>
      </c>
    </row>
    <row r="157" spans="1:3" x14ac:dyDescent="0.25">
      <c r="A157" s="70">
        <v>42125</v>
      </c>
      <c r="B157" t="s">
        <v>56</v>
      </c>
      <c r="C157" t="s">
        <v>66</v>
      </c>
    </row>
    <row r="158" spans="1:3" x14ac:dyDescent="0.25">
      <c r="A158" s="70">
        <v>42119</v>
      </c>
      <c r="B158" t="s">
        <v>62</v>
      </c>
      <c r="C158" t="s">
        <v>63</v>
      </c>
    </row>
    <row r="159" spans="1:3" x14ac:dyDescent="0.25">
      <c r="A159" s="70">
        <v>42115</v>
      </c>
      <c r="B159" t="s">
        <v>67</v>
      </c>
      <c r="C159" t="s">
        <v>40</v>
      </c>
    </row>
    <row r="160" spans="1:3" x14ac:dyDescent="0.25">
      <c r="A160" s="70">
        <v>42112</v>
      </c>
      <c r="B160" t="s">
        <v>62</v>
      </c>
      <c r="C160" t="s">
        <v>63</v>
      </c>
    </row>
    <row r="161" spans="1:3" x14ac:dyDescent="0.25">
      <c r="A161" s="70">
        <v>42105</v>
      </c>
      <c r="B161" t="s">
        <v>62</v>
      </c>
      <c r="C161" t="s">
        <v>63</v>
      </c>
    </row>
    <row r="162" spans="1:3" x14ac:dyDescent="0.25">
      <c r="A162" s="70">
        <v>42098</v>
      </c>
      <c r="B162" t="s">
        <v>62</v>
      </c>
      <c r="C162" t="s">
        <v>63</v>
      </c>
    </row>
    <row r="163" spans="1:3" x14ac:dyDescent="0.25">
      <c r="A163" s="70">
        <v>42097</v>
      </c>
      <c r="B163" t="s">
        <v>56</v>
      </c>
      <c r="C163" t="s">
        <v>38</v>
      </c>
    </row>
    <row r="164" spans="1:3" x14ac:dyDescent="0.25">
      <c r="A164" s="70">
        <v>42091</v>
      </c>
      <c r="B164" t="s">
        <v>62</v>
      </c>
      <c r="C164" t="s">
        <v>63</v>
      </c>
    </row>
    <row r="165" spans="1:3" x14ac:dyDescent="0.25">
      <c r="A165" s="70">
        <v>42084</v>
      </c>
      <c r="B165" t="s">
        <v>62</v>
      </c>
      <c r="C165" t="s">
        <v>63</v>
      </c>
    </row>
    <row r="166" spans="1:3" x14ac:dyDescent="0.25">
      <c r="A166" s="70">
        <v>42077</v>
      </c>
      <c r="B166" t="s">
        <v>62</v>
      </c>
      <c r="C166" t="s">
        <v>63</v>
      </c>
    </row>
    <row r="167" spans="1:3" x14ac:dyDescent="0.25">
      <c r="A167" s="70">
        <v>42070</v>
      </c>
      <c r="B167" t="s">
        <v>62</v>
      </c>
      <c r="C167" t="s">
        <v>63</v>
      </c>
    </row>
    <row r="168" spans="1:3" x14ac:dyDescent="0.25">
      <c r="A168" s="70">
        <v>42063</v>
      </c>
      <c r="B168" t="s">
        <v>62</v>
      </c>
      <c r="C168" t="s">
        <v>63</v>
      </c>
    </row>
    <row r="169" spans="1:3" x14ac:dyDescent="0.25">
      <c r="A169" s="70">
        <v>42056</v>
      </c>
      <c r="B169" t="s">
        <v>62</v>
      </c>
      <c r="C169" t="s">
        <v>63</v>
      </c>
    </row>
    <row r="170" spans="1:3" x14ac:dyDescent="0.25">
      <c r="A170" s="70">
        <v>42052</v>
      </c>
      <c r="B170" t="s">
        <v>67</v>
      </c>
      <c r="C170" t="s">
        <v>36</v>
      </c>
    </row>
    <row r="171" spans="1:3" x14ac:dyDescent="0.25">
      <c r="A171" s="70">
        <v>42049</v>
      </c>
      <c r="B171" t="s">
        <v>62</v>
      </c>
      <c r="C171" t="s">
        <v>63</v>
      </c>
    </row>
    <row r="172" spans="1:3" x14ac:dyDescent="0.25">
      <c r="A172" s="70">
        <v>42042</v>
      </c>
      <c r="B172" t="s">
        <v>62</v>
      </c>
      <c r="C172" t="s">
        <v>63</v>
      </c>
    </row>
    <row r="173" spans="1:3" x14ac:dyDescent="0.25">
      <c r="A173" s="70">
        <v>42035</v>
      </c>
      <c r="B173" t="s">
        <v>62</v>
      </c>
      <c r="C173" t="s">
        <v>63</v>
      </c>
    </row>
    <row r="174" spans="1:3" x14ac:dyDescent="0.25">
      <c r="A174" s="70">
        <v>42028</v>
      </c>
      <c r="B174" t="s">
        <v>62</v>
      </c>
      <c r="C174" t="s">
        <v>63</v>
      </c>
    </row>
    <row r="175" spans="1:3" x14ac:dyDescent="0.25">
      <c r="A175" s="70">
        <v>42021</v>
      </c>
      <c r="B175" t="s">
        <v>62</v>
      </c>
      <c r="C175" t="s">
        <v>63</v>
      </c>
    </row>
    <row r="176" spans="1:3" x14ac:dyDescent="0.25">
      <c r="A176" s="70">
        <v>42014</v>
      </c>
      <c r="B176" t="s">
        <v>62</v>
      </c>
      <c r="C176" t="s">
        <v>63</v>
      </c>
    </row>
    <row r="177" spans="1:3" x14ac:dyDescent="0.25">
      <c r="A177" s="70">
        <v>42007</v>
      </c>
      <c r="B177" t="s">
        <v>62</v>
      </c>
      <c r="C177" t="s">
        <v>63</v>
      </c>
    </row>
    <row r="178" spans="1:3" x14ac:dyDescent="0.25">
      <c r="A178" s="70">
        <v>42005</v>
      </c>
      <c r="B178" t="s">
        <v>60</v>
      </c>
      <c r="C178" t="s">
        <v>34</v>
      </c>
    </row>
    <row r="179" spans="1:3" x14ac:dyDescent="0.25">
      <c r="A179" s="70">
        <v>42000</v>
      </c>
      <c r="B179" t="s">
        <v>62</v>
      </c>
      <c r="C179" t="s">
        <v>63</v>
      </c>
    </row>
    <row r="180" spans="1:3" x14ac:dyDescent="0.25">
      <c r="A180" s="70">
        <v>41993</v>
      </c>
      <c r="B180" t="s">
        <v>62</v>
      </c>
      <c r="C180" t="s">
        <v>63</v>
      </c>
    </row>
    <row r="181" spans="1:3" x14ac:dyDescent="0.25">
      <c r="A181" s="70">
        <v>41986</v>
      </c>
      <c r="B181" t="s">
        <v>62</v>
      </c>
      <c r="C181" t="s">
        <v>63</v>
      </c>
    </row>
    <row r="182" spans="1:3" x14ac:dyDescent="0.25">
      <c r="A182" s="70">
        <v>41979</v>
      </c>
      <c r="B182" t="s">
        <v>62</v>
      </c>
      <c r="C182" t="s">
        <v>63</v>
      </c>
    </row>
    <row r="183" spans="1:3" x14ac:dyDescent="0.25">
      <c r="A183" s="70">
        <v>41972</v>
      </c>
      <c r="B183" t="s">
        <v>62</v>
      </c>
      <c r="C183" t="s">
        <v>63</v>
      </c>
    </row>
    <row r="184" spans="1:3" x14ac:dyDescent="0.25">
      <c r="A184" s="70">
        <v>41965</v>
      </c>
      <c r="B184" t="s">
        <v>62</v>
      </c>
      <c r="C184" t="s">
        <v>63</v>
      </c>
    </row>
    <row r="185" spans="1:3" x14ac:dyDescent="0.25">
      <c r="A185" s="70">
        <v>41958</v>
      </c>
      <c r="B185" t="s">
        <v>62</v>
      </c>
      <c r="C185" t="s">
        <v>63</v>
      </c>
    </row>
    <row r="186" spans="1:3" x14ac:dyDescent="0.25">
      <c r="A186" s="70">
        <v>41951</v>
      </c>
      <c r="B186" t="s">
        <v>62</v>
      </c>
      <c r="C186" t="s">
        <v>63</v>
      </c>
    </row>
    <row r="187" spans="1:3" x14ac:dyDescent="0.25">
      <c r="A187" s="70">
        <v>41944</v>
      </c>
      <c r="B187" t="s">
        <v>62</v>
      </c>
      <c r="C187" t="s">
        <v>63</v>
      </c>
    </row>
    <row r="188" spans="1:3" x14ac:dyDescent="0.25">
      <c r="A188" s="70">
        <v>41937</v>
      </c>
      <c r="B188" t="s">
        <v>62</v>
      </c>
      <c r="C188" t="s">
        <v>63</v>
      </c>
    </row>
    <row r="189" spans="1:3" x14ac:dyDescent="0.25">
      <c r="A189" s="70">
        <v>41930</v>
      </c>
      <c r="B189" t="s">
        <v>62</v>
      </c>
      <c r="C189" t="s">
        <v>63</v>
      </c>
    </row>
    <row r="190" spans="1:3" x14ac:dyDescent="0.25">
      <c r="A190" s="70">
        <v>41923</v>
      </c>
      <c r="B190" t="s">
        <v>62</v>
      </c>
      <c r="C190" t="s">
        <v>63</v>
      </c>
    </row>
    <row r="191" spans="1:3" x14ac:dyDescent="0.25">
      <c r="A191" s="70">
        <v>41916</v>
      </c>
      <c r="B191" t="s">
        <v>62</v>
      </c>
      <c r="C191" t="s">
        <v>63</v>
      </c>
    </row>
    <row r="192" spans="1:3" x14ac:dyDescent="0.25">
      <c r="A192" s="70">
        <v>41909</v>
      </c>
      <c r="B192" t="s">
        <v>62</v>
      </c>
      <c r="C192" t="s">
        <v>63</v>
      </c>
    </row>
    <row r="193" spans="1:3" x14ac:dyDescent="0.25">
      <c r="A193" s="70">
        <v>41902</v>
      </c>
      <c r="B193" t="s">
        <v>62</v>
      </c>
      <c r="C193" t="s">
        <v>63</v>
      </c>
    </row>
    <row r="194" spans="1:3" x14ac:dyDescent="0.25">
      <c r="A194" s="70">
        <v>41895</v>
      </c>
      <c r="B194" t="s">
        <v>62</v>
      </c>
      <c r="C194" t="s">
        <v>63</v>
      </c>
    </row>
    <row r="195" spans="1:3" x14ac:dyDescent="0.25">
      <c r="A195" s="70">
        <v>41888</v>
      </c>
      <c r="B195" t="s">
        <v>62</v>
      </c>
      <c r="C195" t="s">
        <v>63</v>
      </c>
    </row>
    <row r="196" spans="1:3" x14ac:dyDescent="0.25">
      <c r="A196" s="70">
        <v>41881</v>
      </c>
      <c r="B196" t="s">
        <v>62</v>
      </c>
      <c r="C196" t="s">
        <v>63</v>
      </c>
    </row>
    <row r="197" spans="1:3" x14ac:dyDescent="0.25">
      <c r="A197" s="70">
        <v>41874</v>
      </c>
      <c r="B197" t="s">
        <v>62</v>
      </c>
      <c r="C197" t="s">
        <v>63</v>
      </c>
    </row>
    <row r="198" spans="1:3" x14ac:dyDescent="0.25">
      <c r="A198" s="70">
        <v>41867</v>
      </c>
      <c r="B198" t="s">
        <v>62</v>
      </c>
      <c r="C198" t="s">
        <v>63</v>
      </c>
    </row>
    <row r="199" spans="1:3" x14ac:dyDescent="0.25">
      <c r="A199" s="70">
        <v>41860</v>
      </c>
      <c r="B199" t="s">
        <v>62</v>
      </c>
      <c r="C199" t="s">
        <v>63</v>
      </c>
    </row>
    <row r="200" spans="1:3" x14ac:dyDescent="0.25">
      <c r="A200" s="70">
        <v>41853</v>
      </c>
      <c r="B200" t="s">
        <v>62</v>
      </c>
      <c r="C200" t="s">
        <v>63</v>
      </c>
    </row>
    <row r="201" spans="1:3" x14ac:dyDescent="0.25">
      <c r="A201" s="70">
        <v>41846</v>
      </c>
      <c r="B201" t="s">
        <v>62</v>
      </c>
      <c r="C201" t="s">
        <v>63</v>
      </c>
    </row>
    <row r="202" spans="1:3" x14ac:dyDescent="0.25">
      <c r="A202" s="70">
        <v>41839</v>
      </c>
      <c r="B202" t="s">
        <v>62</v>
      </c>
      <c r="C202" t="s">
        <v>63</v>
      </c>
    </row>
    <row r="203" spans="1:3" x14ac:dyDescent="0.25">
      <c r="A203" s="70">
        <v>41832</v>
      </c>
      <c r="B203" t="s">
        <v>62</v>
      </c>
      <c r="C203" t="s">
        <v>63</v>
      </c>
    </row>
    <row r="204" spans="1:3" x14ac:dyDescent="0.25">
      <c r="A204" s="70">
        <v>41825</v>
      </c>
      <c r="B204" t="s">
        <v>62</v>
      </c>
      <c r="C204" t="s">
        <v>63</v>
      </c>
    </row>
    <row r="205" spans="1:3" x14ac:dyDescent="0.25">
      <c r="A205" s="70">
        <v>41818</v>
      </c>
      <c r="B205" t="s">
        <v>62</v>
      </c>
      <c r="C205" t="s">
        <v>63</v>
      </c>
    </row>
    <row r="206" spans="1:3" x14ac:dyDescent="0.25">
      <c r="A206" s="70">
        <v>41811</v>
      </c>
      <c r="B206" t="s">
        <v>62</v>
      </c>
      <c r="C206" t="s">
        <v>63</v>
      </c>
    </row>
    <row r="207" spans="1:3" x14ac:dyDescent="0.25">
      <c r="A207" s="70">
        <v>41804</v>
      </c>
      <c r="B207" t="s">
        <v>62</v>
      </c>
      <c r="C207" t="s">
        <v>63</v>
      </c>
    </row>
    <row r="208" spans="1:3" x14ac:dyDescent="0.25">
      <c r="A208" s="70">
        <v>41797</v>
      </c>
      <c r="B208" t="s">
        <v>62</v>
      </c>
      <c r="C208" t="s">
        <v>63</v>
      </c>
    </row>
    <row r="209" spans="1:3" x14ac:dyDescent="0.25">
      <c r="A209" s="70">
        <v>41790</v>
      </c>
      <c r="B209" t="s">
        <v>62</v>
      </c>
      <c r="C209" t="s">
        <v>63</v>
      </c>
    </row>
    <row r="210" spans="1:3" x14ac:dyDescent="0.25">
      <c r="A210" s="70">
        <v>41783</v>
      </c>
      <c r="B210" t="s">
        <v>62</v>
      </c>
      <c r="C210" t="s">
        <v>63</v>
      </c>
    </row>
    <row r="211" spans="1:3" x14ac:dyDescent="0.25">
      <c r="A211" s="70">
        <v>41776</v>
      </c>
      <c r="B211" t="s">
        <v>62</v>
      </c>
      <c r="C211" t="s">
        <v>63</v>
      </c>
    </row>
    <row r="212" spans="1:3" x14ac:dyDescent="0.25">
      <c r="A212" s="70">
        <v>41769</v>
      </c>
      <c r="B212" t="s">
        <v>62</v>
      </c>
      <c r="C212" t="s">
        <v>63</v>
      </c>
    </row>
    <row r="213" spans="1:3" x14ac:dyDescent="0.25">
      <c r="A213" s="70">
        <v>41762</v>
      </c>
      <c r="B213" t="s">
        <v>62</v>
      </c>
      <c r="C213" t="s">
        <v>63</v>
      </c>
    </row>
    <row r="214" spans="1:3" x14ac:dyDescent="0.25">
      <c r="A214" s="70">
        <v>41755</v>
      </c>
      <c r="B214" t="s">
        <v>62</v>
      </c>
      <c r="C214" t="s">
        <v>63</v>
      </c>
    </row>
    <row r="215" spans="1:3" x14ac:dyDescent="0.25">
      <c r="A215" s="70">
        <v>41748</v>
      </c>
      <c r="B215" t="s">
        <v>62</v>
      </c>
      <c r="C215" t="s">
        <v>63</v>
      </c>
    </row>
    <row r="216" spans="1:3" x14ac:dyDescent="0.25">
      <c r="A216" s="70">
        <v>41741</v>
      </c>
      <c r="B216" t="s">
        <v>62</v>
      </c>
      <c r="C216" t="s">
        <v>63</v>
      </c>
    </row>
    <row r="217" spans="1:3" x14ac:dyDescent="0.25">
      <c r="A217" s="70">
        <v>41734</v>
      </c>
      <c r="B217" t="s">
        <v>62</v>
      </c>
      <c r="C217" t="s">
        <v>63</v>
      </c>
    </row>
    <row r="218" spans="1:3" x14ac:dyDescent="0.25">
      <c r="A218" s="70">
        <v>41727</v>
      </c>
      <c r="B218" t="s">
        <v>62</v>
      </c>
      <c r="C218" t="s">
        <v>63</v>
      </c>
    </row>
    <row r="219" spans="1:3" x14ac:dyDescent="0.25">
      <c r="A219" s="70">
        <v>41720</v>
      </c>
      <c r="B219" t="s">
        <v>62</v>
      </c>
      <c r="C219" t="s">
        <v>63</v>
      </c>
    </row>
    <row r="220" spans="1:3" x14ac:dyDescent="0.25">
      <c r="A220" s="70">
        <v>41713</v>
      </c>
      <c r="B220" t="s">
        <v>62</v>
      </c>
      <c r="C220" t="s">
        <v>63</v>
      </c>
    </row>
    <row r="221" spans="1:3" x14ac:dyDescent="0.25">
      <c r="A221" s="70">
        <v>41706</v>
      </c>
      <c r="B221" t="s">
        <v>62</v>
      </c>
      <c r="C221" t="s">
        <v>63</v>
      </c>
    </row>
    <row r="222" spans="1:3" x14ac:dyDescent="0.25">
      <c r="A222" s="70">
        <v>41699</v>
      </c>
      <c r="B222" t="s">
        <v>62</v>
      </c>
      <c r="C222" t="s">
        <v>63</v>
      </c>
    </row>
    <row r="223" spans="1:3" x14ac:dyDescent="0.25">
      <c r="A223" s="70">
        <v>41692</v>
      </c>
      <c r="B223" t="s">
        <v>62</v>
      </c>
      <c r="C223" t="s">
        <v>63</v>
      </c>
    </row>
    <row r="224" spans="1:3" x14ac:dyDescent="0.25">
      <c r="A224" s="70">
        <v>41685</v>
      </c>
      <c r="B224" t="s">
        <v>62</v>
      </c>
      <c r="C224" t="s">
        <v>63</v>
      </c>
    </row>
    <row r="225" spans="1:3" x14ac:dyDescent="0.25">
      <c r="A225" s="70">
        <v>41678</v>
      </c>
      <c r="B225" t="s">
        <v>62</v>
      </c>
      <c r="C225" t="s">
        <v>63</v>
      </c>
    </row>
    <row r="226" spans="1:3" x14ac:dyDescent="0.25">
      <c r="A226" s="70">
        <v>41671</v>
      </c>
      <c r="B226" t="s">
        <v>62</v>
      </c>
      <c r="C226" t="s">
        <v>63</v>
      </c>
    </row>
    <row r="227" spans="1:3" x14ac:dyDescent="0.25">
      <c r="A227" s="70">
        <v>41664</v>
      </c>
      <c r="B227" t="s">
        <v>62</v>
      </c>
      <c r="C227" t="s">
        <v>63</v>
      </c>
    </row>
    <row r="228" spans="1:3" x14ac:dyDescent="0.25">
      <c r="A228" s="70">
        <v>41657</v>
      </c>
      <c r="B228" t="s">
        <v>62</v>
      </c>
      <c r="C228" t="s">
        <v>63</v>
      </c>
    </row>
    <row r="229" spans="1:3" x14ac:dyDescent="0.25">
      <c r="A229" s="70">
        <v>41650</v>
      </c>
      <c r="B229" t="s">
        <v>62</v>
      </c>
      <c r="C229" t="s">
        <v>63</v>
      </c>
    </row>
    <row r="230" spans="1:3" x14ac:dyDescent="0.25">
      <c r="A230" s="70">
        <v>41643</v>
      </c>
      <c r="B230" t="s">
        <v>62</v>
      </c>
      <c r="C230" t="s">
        <v>63</v>
      </c>
    </row>
    <row r="231" spans="1:3" x14ac:dyDescent="0.25">
      <c r="A231" s="70">
        <v>41636</v>
      </c>
      <c r="B231" t="s">
        <v>62</v>
      </c>
      <c r="C231" t="s">
        <v>63</v>
      </c>
    </row>
    <row r="232" spans="1:3" x14ac:dyDescent="0.25">
      <c r="A232" s="70">
        <v>41629</v>
      </c>
      <c r="B232" t="s">
        <v>62</v>
      </c>
      <c r="C232" t="s">
        <v>63</v>
      </c>
    </row>
    <row r="233" spans="1:3" x14ac:dyDescent="0.25">
      <c r="A233" s="70">
        <v>41622</v>
      </c>
      <c r="B233" t="s">
        <v>62</v>
      </c>
      <c r="C233" t="s">
        <v>63</v>
      </c>
    </row>
    <row r="234" spans="1:3" x14ac:dyDescent="0.25">
      <c r="A234" s="70">
        <v>41615</v>
      </c>
      <c r="B234" t="s">
        <v>62</v>
      </c>
      <c r="C234" t="s">
        <v>63</v>
      </c>
    </row>
    <row r="235" spans="1:3" x14ac:dyDescent="0.25">
      <c r="A235" s="70">
        <v>41608</v>
      </c>
      <c r="B235" t="s">
        <v>62</v>
      </c>
      <c r="C235" t="s">
        <v>63</v>
      </c>
    </row>
    <row r="236" spans="1:3" x14ac:dyDescent="0.25">
      <c r="A236" s="70">
        <v>41601</v>
      </c>
      <c r="B236" t="s">
        <v>62</v>
      </c>
      <c r="C236" t="s">
        <v>63</v>
      </c>
    </row>
    <row r="237" spans="1:3" x14ac:dyDescent="0.25">
      <c r="A237" s="70">
        <v>41594</v>
      </c>
      <c r="B237" t="s">
        <v>62</v>
      </c>
      <c r="C237" t="s">
        <v>63</v>
      </c>
    </row>
    <row r="238" spans="1:3" x14ac:dyDescent="0.25">
      <c r="A238" s="70">
        <v>41587</v>
      </c>
      <c r="B238" t="s">
        <v>62</v>
      </c>
      <c r="C238" t="s">
        <v>63</v>
      </c>
    </row>
    <row r="239" spans="1:3" x14ac:dyDescent="0.25">
      <c r="A239" s="70">
        <v>41580</v>
      </c>
      <c r="B239" t="s">
        <v>62</v>
      </c>
      <c r="C239" t="s">
        <v>63</v>
      </c>
    </row>
    <row r="240" spans="1:3" x14ac:dyDescent="0.25">
      <c r="A240" s="70">
        <v>41573</v>
      </c>
      <c r="B240" t="s">
        <v>62</v>
      </c>
      <c r="C240" t="s">
        <v>63</v>
      </c>
    </row>
    <row r="241" spans="1:3" x14ac:dyDescent="0.25">
      <c r="A241" s="70">
        <v>41566</v>
      </c>
      <c r="B241" t="s">
        <v>62</v>
      </c>
      <c r="C241" t="s">
        <v>63</v>
      </c>
    </row>
    <row r="242" spans="1:3" x14ac:dyDescent="0.25">
      <c r="A242" s="70">
        <v>41559</v>
      </c>
      <c r="B242" t="s">
        <v>62</v>
      </c>
      <c r="C242" t="s">
        <v>63</v>
      </c>
    </row>
    <row r="243" spans="1:3" x14ac:dyDescent="0.25">
      <c r="A243" s="70">
        <v>41552</v>
      </c>
      <c r="B243" t="s">
        <v>62</v>
      </c>
      <c r="C243" t="s">
        <v>63</v>
      </c>
    </row>
    <row r="244" spans="1:3" x14ac:dyDescent="0.25">
      <c r="A244" s="70">
        <v>41545</v>
      </c>
      <c r="B244" t="s">
        <v>62</v>
      </c>
      <c r="C244" t="s">
        <v>63</v>
      </c>
    </row>
    <row r="245" spans="1:3" x14ac:dyDescent="0.25">
      <c r="A245" s="70">
        <v>41538</v>
      </c>
      <c r="B245" t="s">
        <v>62</v>
      </c>
      <c r="C245" t="s">
        <v>63</v>
      </c>
    </row>
    <row r="246" spans="1:3" x14ac:dyDescent="0.25">
      <c r="A246" s="70">
        <v>41531</v>
      </c>
      <c r="B246" t="s">
        <v>62</v>
      </c>
      <c r="C246" t="s">
        <v>63</v>
      </c>
    </row>
    <row r="247" spans="1:3" x14ac:dyDescent="0.25">
      <c r="A247" s="70">
        <v>41524</v>
      </c>
      <c r="B247" t="s">
        <v>62</v>
      </c>
      <c r="C247" t="s">
        <v>63</v>
      </c>
    </row>
    <row r="248" spans="1:3" x14ac:dyDescent="0.25">
      <c r="A248" s="70">
        <v>41517</v>
      </c>
      <c r="B248" t="s">
        <v>62</v>
      </c>
      <c r="C248" t="s">
        <v>63</v>
      </c>
    </row>
    <row r="249" spans="1:3" x14ac:dyDescent="0.25">
      <c r="A249" s="70">
        <v>41510</v>
      </c>
      <c r="B249" t="s">
        <v>62</v>
      </c>
      <c r="C249" t="s">
        <v>63</v>
      </c>
    </row>
    <row r="250" spans="1:3" x14ac:dyDescent="0.25">
      <c r="A250" s="70">
        <v>41503</v>
      </c>
      <c r="B250" t="s">
        <v>62</v>
      </c>
      <c r="C250" t="s">
        <v>63</v>
      </c>
    </row>
    <row r="251" spans="1:3" x14ac:dyDescent="0.25">
      <c r="A251" s="70">
        <v>41496</v>
      </c>
      <c r="B251" t="s">
        <v>62</v>
      </c>
      <c r="C251" t="s">
        <v>63</v>
      </c>
    </row>
    <row r="252" spans="1:3" x14ac:dyDescent="0.25">
      <c r="A252" s="70">
        <v>41489</v>
      </c>
      <c r="B252" t="s">
        <v>62</v>
      </c>
      <c r="C252" t="s">
        <v>63</v>
      </c>
    </row>
    <row r="253" spans="1:3" x14ac:dyDescent="0.25">
      <c r="A253" s="70">
        <v>41482</v>
      </c>
      <c r="B253" t="s">
        <v>62</v>
      </c>
      <c r="C253" t="s">
        <v>63</v>
      </c>
    </row>
    <row r="254" spans="1:3" x14ac:dyDescent="0.25">
      <c r="A254" s="70">
        <v>41475</v>
      </c>
      <c r="B254" t="s">
        <v>62</v>
      </c>
      <c r="C254" t="s">
        <v>63</v>
      </c>
    </row>
    <row r="255" spans="1:3" x14ac:dyDescent="0.25">
      <c r="A255" s="70">
        <v>41468</v>
      </c>
      <c r="B255" t="s">
        <v>62</v>
      </c>
      <c r="C255" t="s">
        <v>63</v>
      </c>
    </row>
    <row r="256" spans="1:3" x14ac:dyDescent="0.25">
      <c r="A256" s="70">
        <v>41461</v>
      </c>
      <c r="B256" t="s">
        <v>62</v>
      </c>
      <c r="C256" t="s">
        <v>63</v>
      </c>
    </row>
    <row r="257" spans="1:3" x14ac:dyDescent="0.25">
      <c r="A257" s="70">
        <v>41454</v>
      </c>
      <c r="B257" t="s">
        <v>62</v>
      </c>
      <c r="C257" t="s">
        <v>63</v>
      </c>
    </row>
    <row r="258" spans="1:3" x14ac:dyDescent="0.25">
      <c r="A258" s="70">
        <v>41447</v>
      </c>
      <c r="B258" t="s">
        <v>62</v>
      </c>
      <c r="C258" t="s">
        <v>63</v>
      </c>
    </row>
    <row r="259" spans="1:3" x14ac:dyDescent="0.25">
      <c r="A259" s="70">
        <v>41440</v>
      </c>
      <c r="B259" t="s">
        <v>62</v>
      </c>
      <c r="C259" t="s">
        <v>63</v>
      </c>
    </row>
    <row r="260" spans="1:3" x14ac:dyDescent="0.25">
      <c r="A260" s="70">
        <v>41433</v>
      </c>
      <c r="B260" t="s">
        <v>62</v>
      </c>
      <c r="C260" t="s">
        <v>63</v>
      </c>
    </row>
    <row r="261" spans="1:3" x14ac:dyDescent="0.25">
      <c r="A261" s="70">
        <v>41426</v>
      </c>
      <c r="B261" t="s">
        <v>62</v>
      </c>
      <c r="C261" t="s">
        <v>63</v>
      </c>
    </row>
    <row r="262" spans="1:3" x14ac:dyDescent="0.25">
      <c r="A262" s="70">
        <v>41419</v>
      </c>
      <c r="B262" t="s">
        <v>62</v>
      </c>
      <c r="C262" t="s">
        <v>63</v>
      </c>
    </row>
    <row r="263" spans="1:3" x14ac:dyDescent="0.25">
      <c r="A263" s="70">
        <v>41412</v>
      </c>
      <c r="B263" t="s">
        <v>62</v>
      </c>
      <c r="C263" t="s">
        <v>63</v>
      </c>
    </row>
    <row r="264" spans="1:3" x14ac:dyDescent="0.25">
      <c r="A264" s="70">
        <v>41405</v>
      </c>
      <c r="B264" t="s">
        <v>62</v>
      </c>
      <c r="C264" t="s">
        <v>63</v>
      </c>
    </row>
    <row r="265" spans="1:3" x14ac:dyDescent="0.25">
      <c r="A265" s="70">
        <v>41398</v>
      </c>
      <c r="B265" t="s">
        <v>62</v>
      </c>
      <c r="C265" t="s">
        <v>63</v>
      </c>
    </row>
    <row r="266" spans="1:3" x14ac:dyDescent="0.25">
      <c r="A266" s="70">
        <v>41391</v>
      </c>
      <c r="B266" t="s">
        <v>62</v>
      </c>
      <c r="C266" t="s">
        <v>63</v>
      </c>
    </row>
    <row r="267" spans="1:3" x14ac:dyDescent="0.25">
      <c r="A267" s="70">
        <v>41384</v>
      </c>
      <c r="B267" t="s">
        <v>62</v>
      </c>
      <c r="C267" t="s">
        <v>63</v>
      </c>
    </row>
    <row r="268" spans="1:3" x14ac:dyDescent="0.25">
      <c r="A268" s="70">
        <v>41377</v>
      </c>
      <c r="B268" t="s">
        <v>62</v>
      </c>
      <c r="C268" t="s">
        <v>63</v>
      </c>
    </row>
    <row r="269" spans="1:3" x14ac:dyDescent="0.25">
      <c r="A269" s="70">
        <v>41370</v>
      </c>
      <c r="B269" t="s">
        <v>62</v>
      </c>
      <c r="C269" t="s">
        <v>63</v>
      </c>
    </row>
    <row r="270" spans="1:3" x14ac:dyDescent="0.25">
      <c r="A270" s="70">
        <v>41363</v>
      </c>
      <c r="B270" t="s">
        <v>62</v>
      </c>
      <c r="C270" t="s">
        <v>63</v>
      </c>
    </row>
    <row r="271" spans="1:3" x14ac:dyDescent="0.25">
      <c r="A271" s="70">
        <v>41356</v>
      </c>
      <c r="B271" t="s">
        <v>62</v>
      </c>
      <c r="C271" t="s">
        <v>63</v>
      </c>
    </row>
    <row r="272" spans="1:3" x14ac:dyDescent="0.25">
      <c r="A272" s="70">
        <v>41349</v>
      </c>
      <c r="B272" t="s">
        <v>62</v>
      </c>
      <c r="C272" t="s">
        <v>63</v>
      </c>
    </row>
    <row r="273" spans="1:3" x14ac:dyDescent="0.25">
      <c r="A273" s="70">
        <v>41342</v>
      </c>
      <c r="B273" t="s">
        <v>62</v>
      </c>
      <c r="C273" t="s">
        <v>63</v>
      </c>
    </row>
    <row r="274" spans="1:3" x14ac:dyDescent="0.25">
      <c r="A274" s="70">
        <v>41335</v>
      </c>
      <c r="B274" t="s">
        <v>62</v>
      </c>
      <c r="C274" t="s">
        <v>63</v>
      </c>
    </row>
    <row r="275" spans="1:3" x14ac:dyDescent="0.25">
      <c r="A275" s="70">
        <v>41328</v>
      </c>
      <c r="B275" t="s">
        <v>62</v>
      </c>
      <c r="C275" t="s">
        <v>63</v>
      </c>
    </row>
    <row r="276" spans="1:3" x14ac:dyDescent="0.25">
      <c r="A276" s="70">
        <v>41321</v>
      </c>
      <c r="B276" t="s">
        <v>62</v>
      </c>
      <c r="C276" t="s">
        <v>63</v>
      </c>
    </row>
    <row r="277" spans="1:3" x14ac:dyDescent="0.25">
      <c r="A277" s="70">
        <v>41314</v>
      </c>
      <c r="B277" t="s">
        <v>62</v>
      </c>
      <c r="C277" t="s">
        <v>63</v>
      </c>
    </row>
    <row r="278" spans="1:3" x14ac:dyDescent="0.25">
      <c r="A278" s="70">
        <v>41307</v>
      </c>
      <c r="B278" t="s">
        <v>62</v>
      </c>
      <c r="C278" t="s">
        <v>63</v>
      </c>
    </row>
    <row r="279" spans="1:3" x14ac:dyDescent="0.25">
      <c r="A279" s="70">
        <v>41300</v>
      </c>
      <c r="B279" t="s">
        <v>62</v>
      </c>
      <c r="C279" t="s">
        <v>63</v>
      </c>
    </row>
    <row r="280" spans="1:3" x14ac:dyDescent="0.25">
      <c r="A280" s="70">
        <v>41293</v>
      </c>
      <c r="B280" t="s">
        <v>62</v>
      </c>
      <c r="C280" t="s">
        <v>63</v>
      </c>
    </row>
    <row r="281" spans="1:3" x14ac:dyDescent="0.25">
      <c r="A281" s="70">
        <v>41286</v>
      </c>
      <c r="B281" t="s">
        <v>62</v>
      </c>
      <c r="C281" t="s">
        <v>63</v>
      </c>
    </row>
    <row r="282" spans="1:3" x14ac:dyDescent="0.25">
      <c r="A282" s="70">
        <v>41279</v>
      </c>
      <c r="B282" t="s">
        <v>62</v>
      </c>
      <c r="C282" t="s">
        <v>63</v>
      </c>
    </row>
    <row r="283" spans="1:3" x14ac:dyDescent="0.25">
      <c r="A283" s="70">
        <v>41272</v>
      </c>
      <c r="B283" t="s">
        <v>62</v>
      </c>
      <c r="C283" t="s">
        <v>63</v>
      </c>
    </row>
    <row r="284" spans="1:3" x14ac:dyDescent="0.25">
      <c r="A284" s="70">
        <v>41265</v>
      </c>
      <c r="B284" t="s">
        <v>62</v>
      </c>
      <c r="C284" t="s">
        <v>63</v>
      </c>
    </row>
    <row r="285" spans="1:3" x14ac:dyDescent="0.25">
      <c r="A285" s="70">
        <v>41258</v>
      </c>
      <c r="B285" t="s">
        <v>62</v>
      </c>
      <c r="C285" t="s">
        <v>63</v>
      </c>
    </row>
    <row r="286" spans="1:3" x14ac:dyDescent="0.25">
      <c r="A286" s="70">
        <v>41251</v>
      </c>
      <c r="B286" t="s">
        <v>62</v>
      </c>
      <c r="C286" t="s">
        <v>63</v>
      </c>
    </row>
    <row r="287" spans="1:3" x14ac:dyDescent="0.25">
      <c r="A287" s="70">
        <v>41244</v>
      </c>
      <c r="B287" t="s">
        <v>62</v>
      </c>
      <c r="C287" t="s">
        <v>63</v>
      </c>
    </row>
    <row r="288" spans="1:3" x14ac:dyDescent="0.25">
      <c r="A288" s="70">
        <v>41237</v>
      </c>
      <c r="B288" t="s">
        <v>62</v>
      </c>
      <c r="C288" t="s">
        <v>63</v>
      </c>
    </row>
    <row r="289" spans="1:3" x14ac:dyDescent="0.25">
      <c r="A289" s="70">
        <v>41230</v>
      </c>
      <c r="B289" t="s">
        <v>62</v>
      </c>
      <c r="C289" t="s">
        <v>63</v>
      </c>
    </row>
    <row r="290" spans="1:3" x14ac:dyDescent="0.25">
      <c r="A290" s="70"/>
    </row>
    <row r="291" spans="1:3" x14ac:dyDescent="0.25">
      <c r="A291" s="70"/>
    </row>
    <row r="292" spans="1:3" x14ac:dyDescent="0.25">
      <c r="A292" s="70"/>
    </row>
    <row r="293" spans="1:3" x14ac:dyDescent="0.25">
      <c r="A293" s="70"/>
    </row>
    <row r="294" spans="1:3" x14ac:dyDescent="0.25">
      <c r="A294" s="70"/>
    </row>
    <row r="295" spans="1:3" x14ac:dyDescent="0.25">
      <c r="A295" s="70"/>
    </row>
    <row r="296" spans="1:3" x14ac:dyDescent="0.25">
      <c r="A296" s="70"/>
    </row>
    <row r="297" spans="1:3" x14ac:dyDescent="0.25">
      <c r="A297" s="70"/>
    </row>
    <row r="298" spans="1:3" x14ac:dyDescent="0.25">
      <c r="A298" s="70"/>
    </row>
    <row r="299" spans="1:3" x14ac:dyDescent="0.25">
      <c r="A299" s="70"/>
    </row>
    <row r="300" spans="1:3" x14ac:dyDescent="0.25">
      <c r="A300" s="70"/>
    </row>
    <row r="301" spans="1:3" x14ac:dyDescent="0.25">
      <c r="A301" s="70"/>
    </row>
  </sheetData>
  <autoFilter ref="B1:C4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showRowColHeaders="0" zoomScale="90" zoomScaleNormal="90" workbookViewId="0"/>
  </sheetViews>
  <sheetFormatPr defaultColWidth="0" defaultRowHeight="15" zeroHeight="1" x14ac:dyDescent="0.25"/>
  <cols>
    <col min="1" max="1" width="22" customWidth="1"/>
    <col min="2" max="2" width="21.7109375" customWidth="1"/>
    <col min="3" max="3" width="20.7109375" customWidth="1"/>
    <col min="4" max="4" width="17" customWidth="1"/>
    <col min="5" max="5" width="20.7109375" hidden="1" customWidth="1"/>
    <col min="6" max="6" width="20.7109375" customWidth="1"/>
    <col min="7" max="7" width="2.5703125" customWidth="1"/>
    <col min="8" max="8" width="19.28515625" customWidth="1"/>
    <col min="9" max="9" width="15" bestFit="1" customWidth="1"/>
    <col min="10" max="10" width="15" hidden="1" customWidth="1"/>
    <col min="11" max="11" width="15" bestFit="1" customWidth="1"/>
    <col min="12" max="13" width="9.140625" customWidth="1"/>
    <col min="14" max="16384" width="9.140625" hidden="1"/>
  </cols>
  <sheetData>
    <row r="1" spans="1:11" x14ac:dyDescent="0.25"/>
    <row r="2" spans="1:11" x14ac:dyDescent="0.25">
      <c r="B2" s="31">
        <v>41860</v>
      </c>
    </row>
    <row r="3" spans="1:11" ht="18.75" x14ac:dyDescent="0.3">
      <c r="A3" s="32" t="s">
        <v>2</v>
      </c>
      <c r="B3" s="3" t="s">
        <v>1</v>
      </c>
      <c r="C3" s="22"/>
      <c r="D3" s="22"/>
      <c r="E3" s="22"/>
    </row>
    <row r="4" spans="1:11" x14ac:dyDescent="0.25">
      <c r="A4" s="32" t="s">
        <v>3</v>
      </c>
      <c r="B4" s="64" t="s">
        <v>0</v>
      </c>
      <c r="C4" s="64"/>
      <c r="D4" s="64"/>
      <c r="E4" s="64"/>
      <c r="F4" s="1" t="s">
        <v>71</v>
      </c>
    </row>
    <row r="5" spans="1:11" x14ac:dyDescent="0.25">
      <c r="A5" s="32" t="s">
        <v>4</v>
      </c>
      <c r="B5" s="20" t="s">
        <v>5</v>
      </c>
      <c r="C5" s="21" t="s">
        <v>6</v>
      </c>
      <c r="F5" s="35" t="s">
        <v>29</v>
      </c>
      <c r="H5" s="35" t="s">
        <v>30</v>
      </c>
    </row>
    <row r="6" spans="1:11" x14ac:dyDescent="0.25">
      <c r="B6" s="44">
        <v>1</v>
      </c>
      <c r="C6" s="55">
        <v>1</v>
      </c>
      <c r="D6" s="34"/>
      <c r="F6" s="56">
        <v>42736</v>
      </c>
      <c r="H6" s="57">
        <v>42736</v>
      </c>
    </row>
    <row r="7" spans="1:11" x14ac:dyDescent="0.25">
      <c r="D7" s="34"/>
      <c r="F7" s="58" t="s">
        <v>31</v>
      </c>
      <c r="H7" s="59">
        <f>NETWORKDAYS(F6,H6,Feriados!A:A)</f>
        <v>0</v>
      </c>
    </row>
    <row r="8" spans="1:11" ht="15.75" thickBot="1" x14ac:dyDescent="0.3">
      <c r="B8" s="2">
        <f>D8*B6</f>
        <v>5.8000000000000003E-2</v>
      </c>
      <c r="C8" s="4">
        <f>IF(B6="","",(C6/B6))</f>
        <v>1</v>
      </c>
      <c r="D8" s="5">
        <v>5.8000000000000003E-2</v>
      </c>
      <c r="E8" s="5">
        <v>0.35899999999999999</v>
      </c>
      <c r="F8" s="2"/>
      <c r="I8" s="61"/>
    </row>
    <row r="9" spans="1:11" ht="16.5" thickTop="1" thickBot="1" x14ac:dyDescent="0.3">
      <c r="B9" s="36" t="s">
        <v>7</v>
      </c>
      <c r="C9" s="69" t="str">
        <f>H11</f>
        <v>TABELA 7 e 8</v>
      </c>
      <c r="D9" s="69"/>
      <c r="E9" s="37" t="s">
        <v>10</v>
      </c>
      <c r="F9" s="38" t="s">
        <v>11</v>
      </c>
      <c r="I9" s="61"/>
    </row>
    <row r="10" spans="1:11" ht="16.5" thickTop="1" x14ac:dyDescent="0.25">
      <c r="B10" s="51" t="str">
        <f>IF(C8&gt;=5000,A17&amp;"º"&amp;" PERÍODO(S)",IF(H7&lt;=2,1&amp;"º"&amp;" PERÍODO",IF(H7&lt;=5,2&amp;"º"&amp;" PERÍODO(S)",IF(H7&lt;=10,3&amp;"º"&amp;" PERÍODO(S)",IF(H7&lt;=20,4&amp;"º"&amp;" PERÍODO(S)",ROUNDUP(A17+4,0)&amp;"º"&amp;" PERÍODO(S)")))))</f>
        <v>1º PERÍODO</v>
      </c>
      <c r="C10" s="52">
        <f>IF($C$8&gt;=80000,$I$18*$A$17,IF($C$8&gt;=20000,I16*$A$17,IF($C$8&gt;=5000,I14*$A$17,IF($H$7&lt;=2,$C$14,IF($H$7&lt;=5,$C$16,IF($H$7&lt;=10,$C$18,IF($H$7&lt;=20,$C$20,$C$20+($C$22)*$A$17)))))))</f>
        <v>7.4999999999999997E-3</v>
      </c>
      <c r="D10" s="53">
        <f>IF(OR($C$8&lt;5000,$D$7="SIM"),D8,"")</f>
        <v>5.8000000000000003E-2</v>
      </c>
      <c r="E10" s="54">
        <v>0</v>
      </c>
      <c r="F10" s="62"/>
      <c r="G10" s="27"/>
      <c r="H10" s="65" t="s">
        <v>52</v>
      </c>
      <c r="I10" s="66"/>
    </row>
    <row r="11" spans="1:11" ht="19.5" thickBot="1" x14ac:dyDescent="0.45">
      <c r="B11" s="42" t="s">
        <v>32</v>
      </c>
      <c r="C11" s="45">
        <f>IF(C8&gt;=5000,$C$6*$C$10,(($C$6)*$C$10))</f>
        <v>7.4999999999999997E-3</v>
      </c>
      <c r="D11" s="43">
        <f>IF($D$14="","",IF($B$8&gt;=13.59,$B$8,13.59))</f>
        <v>13.59</v>
      </c>
      <c r="E11" s="48">
        <f>E10*(SUM(C11:D11))</f>
        <v>0</v>
      </c>
      <c r="F11" s="63">
        <f>IF($E$11="","",($E$11+(SUM($C$11:$D$11))))</f>
        <v>13.5975</v>
      </c>
      <c r="H11" s="67" t="str">
        <f>IF(C8&lt;5000,"TABELA 7 e 8","TABELA 11")</f>
        <v>TABELA 7 e 8</v>
      </c>
      <c r="I11" s="68"/>
    </row>
    <row r="12" spans="1:11" ht="34.5" customHeight="1" thickTop="1" x14ac:dyDescent="0.25"/>
    <row r="13" spans="1:11" x14ac:dyDescent="0.25">
      <c r="B13" s="6" t="s">
        <v>7</v>
      </c>
      <c r="C13" s="7" t="s">
        <v>8</v>
      </c>
      <c r="D13" s="7" t="s">
        <v>9</v>
      </c>
      <c r="E13" s="8" t="s">
        <v>10</v>
      </c>
      <c r="F13" s="9" t="s">
        <v>11</v>
      </c>
      <c r="H13" s="6" t="s">
        <v>7</v>
      </c>
      <c r="I13" s="7" t="s">
        <v>22</v>
      </c>
      <c r="J13" s="8" t="s">
        <v>10</v>
      </c>
      <c r="K13" s="9" t="s">
        <v>11</v>
      </c>
    </row>
    <row r="14" spans="1:11" x14ac:dyDescent="0.25">
      <c r="B14" s="10" t="s">
        <v>12</v>
      </c>
      <c r="C14" s="46">
        <f>IF($C$8&lt;5000,0.75%,"")</f>
        <v>7.4999999999999997E-3</v>
      </c>
      <c r="D14" s="11">
        <f>IF(OR($C$8&lt;5000,$D$7="SIM"),D8,"")</f>
        <v>5.8000000000000003E-2</v>
      </c>
      <c r="E14" s="46">
        <v>0</v>
      </c>
      <c r="F14" s="49"/>
      <c r="H14" s="10" t="s">
        <v>23</v>
      </c>
      <c r="I14" s="46" t="str">
        <f>IF(AND($C$8&gt;=5000,$C$8&lt;20000),0.6%,"")</f>
        <v/>
      </c>
      <c r="J14" s="18">
        <v>0</v>
      </c>
      <c r="K14" s="12"/>
    </row>
    <row r="15" spans="1:11" x14ac:dyDescent="0.25">
      <c r="A15" s="2"/>
      <c r="B15" s="13" t="s">
        <v>13</v>
      </c>
      <c r="C15" s="47">
        <f>IF($C$14="","",C14*$C$6)</f>
        <v>7.4999999999999997E-3</v>
      </c>
      <c r="D15" s="14">
        <f>IF($D$14="","",IF($B$8&gt;=13.59,$B$8,13.59))</f>
        <v>13.59</v>
      </c>
      <c r="E15" s="47">
        <f>IF($E$14="","",($E$14*(SUM(C15:D15))))</f>
        <v>0</v>
      </c>
      <c r="F15" s="50">
        <f>IF(E15="","",(E15+(SUM(C15:D15))))</f>
        <v>13.5975</v>
      </c>
      <c r="H15" s="13" t="s">
        <v>24</v>
      </c>
      <c r="I15" s="47" t="str">
        <f>IF($I$14="","",($I$14*$C$6))</f>
        <v/>
      </c>
      <c r="J15" s="19" t="str">
        <f>IF($I$15="","",($J$14*$I$15))</f>
        <v/>
      </c>
      <c r="K15" s="15" t="str">
        <f>IF(J15="","",(J15+I15))</f>
        <v/>
      </c>
    </row>
    <row r="16" spans="1:11" x14ac:dyDescent="0.25">
      <c r="A16" s="39" t="s">
        <v>51</v>
      </c>
      <c r="B16" s="10" t="s">
        <v>14</v>
      </c>
      <c r="C16" s="46">
        <f>IF(OR($C$8&lt;5000,$F$7="SIM"),1.5%,"")</f>
        <v>1.4999999999999999E-2</v>
      </c>
      <c r="D16" s="16"/>
      <c r="E16" s="46"/>
      <c r="F16" s="49"/>
      <c r="H16" s="10" t="s">
        <v>25</v>
      </c>
      <c r="I16" s="46" t="str">
        <f>IF(AND($C$8&gt;=20000,$C$8&lt;80000),0.3%,"")</f>
        <v/>
      </c>
      <c r="J16" s="18"/>
      <c r="K16" s="12"/>
    </row>
    <row r="17" spans="1:11" x14ac:dyDescent="0.25">
      <c r="A17" s="39">
        <f>IF(H7=0,1,IF($C$8&lt;5000,ROUNDUP(((NETWORKDAYS($F$6,$H$6,Feriados!A:A)-20)/10),0),ROUNDUP($H$7/3,0)))</f>
        <v>1</v>
      </c>
      <c r="B17" s="13" t="s">
        <v>15</v>
      </c>
      <c r="C17" s="47">
        <f>IF($C$14="","",C16*$C$6)</f>
        <v>1.4999999999999999E-2</v>
      </c>
      <c r="D17" s="14">
        <f>IF($D$14="","",IF($B$8&gt;=13.59,$B$8,13.59))</f>
        <v>13.59</v>
      </c>
      <c r="E17" s="47">
        <f>IF($E$14="","",($E$14*(SUM(C17:D17))))</f>
        <v>0</v>
      </c>
      <c r="F17" s="50">
        <f>IF(E17="","",(E17+(SUM(C17:D17))))</f>
        <v>13.605</v>
      </c>
      <c r="H17" s="13" t="s">
        <v>26</v>
      </c>
      <c r="I17" s="47" t="str">
        <f>IF($I$16="","",($I$16*$C$6))</f>
        <v/>
      </c>
      <c r="J17" s="19" t="str">
        <f>IF($I$17="","",($J$14*$I$17))</f>
        <v/>
      </c>
      <c r="K17" s="15" t="str">
        <f>IF(J17="","",(J17+I17))</f>
        <v/>
      </c>
    </row>
    <row r="18" spans="1:11" s="23" customFormat="1" x14ac:dyDescent="0.25">
      <c r="A18" s="40"/>
      <c r="B18" s="10" t="s">
        <v>16</v>
      </c>
      <c r="C18" s="46">
        <f>IF(OR($C$8&lt;5000,$F$7="SIM"),2.25%,"")</f>
        <v>2.2499999999999999E-2</v>
      </c>
      <c r="D18" s="16"/>
      <c r="E18" s="46"/>
      <c r="F18" s="49"/>
      <c r="G18"/>
      <c r="H18" s="10" t="s">
        <v>27</v>
      </c>
      <c r="I18" s="46" t="str">
        <f>IF(AND($C$8&gt;=80000,$C$8&lt;20000000),0.15%,"")</f>
        <v/>
      </c>
      <c r="J18" s="18"/>
      <c r="K18" s="12"/>
    </row>
    <row r="19" spans="1:11" s="23" customFormat="1" x14ac:dyDescent="0.25">
      <c r="A19" s="41"/>
      <c r="B19" s="13" t="s">
        <v>17</v>
      </c>
      <c r="C19" s="47">
        <f>IF($C$14="","",C18*$C$6)</f>
        <v>2.2499999999999999E-2</v>
      </c>
      <c r="D19" s="14">
        <f>IF($D$14="","",IF($B$8&gt;=13.59,$B$8,13.59))</f>
        <v>13.59</v>
      </c>
      <c r="E19" s="47">
        <f>IF($E$14="","",($E$14*(SUM(C19:D19))))</f>
        <v>0</v>
      </c>
      <c r="F19" s="50">
        <f>IF(E19="","",(E19+(SUM(C19:D19))))</f>
        <v>13.612500000000001</v>
      </c>
      <c r="G19"/>
      <c r="H19" s="13" t="s">
        <v>28</v>
      </c>
      <c r="I19" s="47" t="str">
        <f>IF($I$18="","",($I$18*$C$6))</f>
        <v/>
      </c>
      <c r="J19" s="19" t="str">
        <f>IF($I$19="","",($J$14*$I$19))</f>
        <v/>
      </c>
      <c r="K19" s="15" t="str">
        <f>IF(J19="","",(J19+I19))</f>
        <v/>
      </c>
    </row>
    <row r="20" spans="1:11" x14ac:dyDescent="0.25">
      <c r="A20" s="2"/>
      <c r="B20" s="10" t="s">
        <v>18</v>
      </c>
      <c r="C20" s="46">
        <f>IF(OR($C$8&lt;5000,$F$7="SIM"),4.5%,"")</f>
        <v>4.4999999999999998E-2</v>
      </c>
      <c r="D20" s="16"/>
      <c r="E20" s="46"/>
      <c r="F20" s="49"/>
    </row>
    <row r="21" spans="1:11" x14ac:dyDescent="0.25">
      <c r="A21" s="2"/>
      <c r="B21" s="13" t="s">
        <v>19</v>
      </c>
      <c r="C21" s="47">
        <f>IF($C$14="","",C20*$C$6)</f>
        <v>4.4999999999999998E-2</v>
      </c>
      <c r="D21" s="14">
        <f>IF($D$14="","",IF($B$8&gt;=13.59,$B$8,13.59))</f>
        <v>13.59</v>
      </c>
      <c r="E21" s="47">
        <f>IF($E$14="","",($E$14*(SUM(C21:D21))))</f>
        <v>0</v>
      </c>
      <c r="F21" s="50">
        <f>IF(E21="","",(E21+(SUM(C21:D21))))</f>
        <v>13.635</v>
      </c>
    </row>
    <row r="22" spans="1:11" x14ac:dyDescent="0.25">
      <c r="B22" s="10" t="s">
        <v>20</v>
      </c>
      <c r="C22" s="46">
        <f>IF(OR($C$8&lt;5000,$F$7="SIM"),2.25%,"")</f>
        <v>2.2499999999999999E-2</v>
      </c>
      <c r="D22" s="16"/>
      <c r="E22" s="46"/>
      <c r="F22" s="49"/>
      <c r="G22" s="17"/>
    </row>
    <row r="23" spans="1:11" x14ac:dyDescent="0.25">
      <c r="B23" s="13" t="s">
        <v>21</v>
      </c>
      <c r="C23" s="47">
        <f>IF($C$14="","",C22*$C$6)</f>
        <v>2.2499999999999999E-2</v>
      </c>
      <c r="D23" s="14"/>
      <c r="E23" s="47">
        <f>IF($E$14="","",($E$14*(SUM(C23:D23))))</f>
        <v>0</v>
      </c>
      <c r="F23" s="50">
        <f>IF(E23="","",(E23+(SUM(C23:D23))))</f>
        <v>2.2499999999999999E-2</v>
      </c>
      <c r="G23" s="17"/>
      <c r="I23" s="33"/>
    </row>
    <row r="24" spans="1:11" x14ac:dyDescent="0.25">
      <c r="B24" s="24"/>
      <c r="C24" s="25"/>
      <c r="D24" s="25"/>
      <c r="E24" s="25"/>
      <c r="F24" s="26"/>
      <c r="H24" s="23"/>
      <c r="I24" s="23"/>
      <c r="J24" s="23"/>
      <c r="K24" s="23"/>
    </row>
    <row r="25" spans="1:11" ht="18.75" x14ac:dyDescent="0.25">
      <c r="B25" s="60" t="s">
        <v>70</v>
      </c>
      <c r="J25" s="23"/>
      <c r="K25" s="23"/>
    </row>
    <row r="26" spans="1:11" x14ac:dyDescent="0.25"/>
  </sheetData>
  <sheetProtection selectLockedCells="1"/>
  <protectedRanges>
    <protectedRange sqref="B6 F7 D7" name="Intervalo1"/>
    <protectedRange sqref="C6" name="Intervalo1_1"/>
  </protectedRanges>
  <mergeCells count="4">
    <mergeCell ref="B4:E4"/>
    <mergeCell ref="H10:I10"/>
    <mergeCell ref="H11:I11"/>
    <mergeCell ref="C9:D9"/>
  </mergeCells>
  <conditionalFormatting sqref="H6">
    <cfRule type="expression" dxfId="1" priority="3">
      <formula>$H$6&lt;$B$2</formula>
    </cfRule>
    <cfRule type="expression" dxfId="0" priority="4">
      <formula>$H$6&lt;$F$6</formula>
    </cfRule>
  </conditionalFormatting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topLeftCell="A237" workbookViewId="0">
      <selection activeCell="A2" sqref="A2"/>
    </sheetView>
  </sheetViews>
  <sheetFormatPr defaultRowHeight="15" x14ac:dyDescent="0.25"/>
  <cols>
    <col min="1" max="1" width="9.85546875" style="30" bestFit="1" customWidth="1"/>
    <col min="2" max="2" width="12" style="30" bestFit="1" customWidth="1"/>
    <col min="3" max="3" width="40.28515625" style="30" customWidth="1"/>
  </cols>
  <sheetData>
    <row r="1" spans="1:3" x14ac:dyDescent="0.25">
      <c r="A1" s="28">
        <v>40179</v>
      </c>
      <c r="B1" s="29" t="s">
        <v>33</v>
      </c>
      <c r="C1" s="29" t="s">
        <v>34</v>
      </c>
    </row>
    <row r="2" spans="1:3" x14ac:dyDescent="0.25">
      <c r="A2" s="28">
        <v>40224</v>
      </c>
      <c r="B2" s="29" t="s">
        <v>35</v>
      </c>
      <c r="C2" s="29" t="s">
        <v>36</v>
      </c>
    </row>
    <row r="3" spans="1:3" x14ac:dyDescent="0.25">
      <c r="A3" s="28">
        <v>40225</v>
      </c>
      <c r="B3" s="29" t="s">
        <v>37</v>
      </c>
      <c r="C3" s="29" t="s">
        <v>36</v>
      </c>
    </row>
    <row r="4" spans="1:3" x14ac:dyDescent="0.25">
      <c r="A4" s="28">
        <v>40270</v>
      </c>
      <c r="B4" s="29" t="s">
        <v>33</v>
      </c>
      <c r="C4" s="29" t="s">
        <v>38</v>
      </c>
    </row>
    <row r="5" spans="1:3" x14ac:dyDescent="0.25">
      <c r="A5" s="28">
        <v>40289</v>
      </c>
      <c r="B5" s="29" t="s">
        <v>39</v>
      </c>
      <c r="C5" s="29" t="s">
        <v>40</v>
      </c>
    </row>
    <row r="6" spans="1:3" x14ac:dyDescent="0.25">
      <c r="A6" s="28">
        <v>40299</v>
      </c>
      <c r="B6" s="29" t="s">
        <v>41</v>
      </c>
      <c r="C6" s="29" t="s">
        <v>42</v>
      </c>
    </row>
    <row r="7" spans="1:3" x14ac:dyDescent="0.25">
      <c r="A7" s="28">
        <v>40332</v>
      </c>
      <c r="B7" s="29" t="s">
        <v>43</v>
      </c>
      <c r="C7" s="29" t="s">
        <v>44</v>
      </c>
    </row>
    <row r="8" spans="1:3" x14ac:dyDescent="0.25">
      <c r="A8" s="28">
        <v>41099</v>
      </c>
      <c r="B8" s="29"/>
      <c r="C8" s="29"/>
    </row>
    <row r="9" spans="1:3" x14ac:dyDescent="0.25">
      <c r="A9" s="28">
        <v>40428</v>
      </c>
      <c r="B9" s="29" t="s">
        <v>37</v>
      </c>
      <c r="C9" s="29" t="s">
        <v>45</v>
      </c>
    </row>
    <row r="10" spans="1:3" x14ac:dyDescent="0.25">
      <c r="A10" s="28">
        <v>40463</v>
      </c>
      <c r="B10" s="29" t="s">
        <v>37</v>
      </c>
      <c r="C10" s="29" t="s">
        <v>46</v>
      </c>
    </row>
    <row r="11" spans="1:3" x14ac:dyDescent="0.25">
      <c r="A11" s="28">
        <v>40484</v>
      </c>
      <c r="B11" s="29" t="s">
        <v>37</v>
      </c>
      <c r="C11" s="29" t="s">
        <v>47</v>
      </c>
    </row>
    <row r="12" spans="1:3" x14ac:dyDescent="0.25">
      <c r="A12" s="28">
        <v>40497</v>
      </c>
      <c r="B12" s="29" t="s">
        <v>35</v>
      </c>
      <c r="C12" s="29" t="s">
        <v>48</v>
      </c>
    </row>
    <row r="13" spans="1:3" x14ac:dyDescent="0.25">
      <c r="A13" s="28">
        <v>40502</v>
      </c>
      <c r="B13" s="29"/>
      <c r="C13" s="29"/>
    </row>
    <row r="14" spans="1:3" x14ac:dyDescent="0.25">
      <c r="A14" s="28">
        <v>40537</v>
      </c>
      <c r="B14" s="29" t="s">
        <v>41</v>
      </c>
      <c r="C14" s="29" t="s">
        <v>49</v>
      </c>
    </row>
    <row r="15" spans="1:3" x14ac:dyDescent="0.25">
      <c r="A15" s="28">
        <v>40544</v>
      </c>
      <c r="B15" s="29" t="s">
        <v>41</v>
      </c>
      <c r="C15" s="29" t="s">
        <v>34</v>
      </c>
    </row>
    <row r="16" spans="1:3" x14ac:dyDescent="0.25">
      <c r="A16" s="28">
        <v>40609</v>
      </c>
      <c r="B16" s="29" t="s">
        <v>35</v>
      </c>
      <c r="C16" s="29" t="s">
        <v>36</v>
      </c>
    </row>
    <row r="17" spans="1:3" x14ac:dyDescent="0.25">
      <c r="A17" s="28">
        <v>40610</v>
      </c>
      <c r="B17" s="29" t="s">
        <v>37</v>
      </c>
      <c r="C17" s="29" t="s">
        <v>36</v>
      </c>
    </row>
    <row r="18" spans="1:3" x14ac:dyDescent="0.25">
      <c r="A18" s="28">
        <v>40654</v>
      </c>
      <c r="B18" s="29" t="s">
        <v>43</v>
      </c>
      <c r="C18" s="29" t="s">
        <v>38</v>
      </c>
    </row>
    <row r="19" spans="1:3" x14ac:dyDescent="0.25">
      <c r="A19" s="28">
        <v>40655</v>
      </c>
      <c r="B19" s="29" t="s">
        <v>33</v>
      </c>
      <c r="C19" s="29" t="s">
        <v>40</v>
      </c>
    </row>
    <row r="20" spans="1:3" x14ac:dyDescent="0.25">
      <c r="A20" s="28">
        <v>40664</v>
      </c>
      <c r="B20" s="29" t="s">
        <v>50</v>
      </c>
      <c r="C20" s="29" t="s">
        <v>42</v>
      </c>
    </row>
    <row r="21" spans="1:3" x14ac:dyDescent="0.25">
      <c r="A21" s="28">
        <v>40717</v>
      </c>
      <c r="B21" s="29" t="s">
        <v>43</v>
      </c>
      <c r="C21" s="29" t="s">
        <v>44</v>
      </c>
    </row>
    <row r="22" spans="1:3" x14ac:dyDescent="0.25">
      <c r="A22" s="28">
        <v>40733</v>
      </c>
      <c r="B22" s="29"/>
      <c r="C22" s="29"/>
    </row>
    <row r="23" spans="1:3" x14ac:dyDescent="0.25">
      <c r="A23" s="28">
        <v>40793</v>
      </c>
      <c r="B23" s="29" t="s">
        <v>39</v>
      </c>
      <c r="C23" s="29" t="s">
        <v>45</v>
      </c>
    </row>
    <row r="24" spans="1:3" x14ac:dyDescent="0.25">
      <c r="A24" s="28">
        <v>40828</v>
      </c>
      <c r="B24" s="29" t="s">
        <v>39</v>
      </c>
      <c r="C24" s="29" t="s">
        <v>46</v>
      </c>
    </row>
    <row r="25" spans="1:3" x14ac:dyDescent="0.25">
      <c r="A25" s="28">
        <v>40849</v>
      </c>
      <c r="B25" s="29" t="s">
        <v>39</v>
      </c>
      <c r="C25" s="29" t="s">
        <v>47</v>
      </c>
    </row>
    <row r="26" spans="1:3" x14ac:dyDescent="0.25">
      <c r="A26" s="28">
        <v>40862</v>
      </c>
      <c r="B26" s="29" t="s">
        <v>37</v>
      </c>
      <c r="C26" s="29" t="s">
        <v>48</v>
      </c>
    </row>
    <row r="27" spans="1:3" x14ac:dyDescent="0.25">
      <c r="A27" s="28">
        <v>40867</v>
      </c>
      <c r="B27" s="29" t="s">
        <v>50</v>
      </c>
      <c r="C27" s="29"/>
    </row>
    <row r="28" spans="1:3" x14ac:dyDescent="0.25">
      <c r="A28" s="28">
        <v>40902</v>
      </c>
      <c r="B28" s="29" t="s">
        <v>50</v>
      </c>
      <c r="C28" s="29" t="s">
        <v>49</v>
      </c>
    </row>
    <row r="29" spans="1:3" x14ac:dyDescent="0.25">
      <c r="A29" s="28">
        <v>40909</v>
      </c>
      <c r="B29" s="29" t="s">
        <v>50</v>
      </c>
      <c r="C29" s="29" t="s">
        <v>34</v>
      </c>
    </row>
    <row r="30" spans="1:3" x14ac:dyDescent="0.25">
      <c r="A30" s="28">
        <v>40959</v>
      </c>
      <c r="B30" s="29" t="s">
        <v>35</v>
      </c>
      <c r="C30" s="29" t="s">
        <v>36</v>
      </c>
    </row>
    <row r="31" spans="1:3" x14ac:dyDescent="0.25">
      <c r="A31" s="28">
        <v>40960</v>
      </c>
      <c r="B31" s="29" t="s">
        <v>37</v>
      </c>
      <c r="C31" s="29" t="s">
        <v>36</v>
      </c>
    </row>
    <row r="32" spans="1:3" x14ac:dyDescent="0.25">
      <c r="A32" s="28">
        <v>41005</v>
      </c>
      <c r="B32" s="29" t="s">
        <v>33</v>
      </c>
      <c r="C32" s="29" t="s">
        <v>38</v>
      </c>
    </row>
    <row r="33" spans="1:3" x14ac:dyDescent="0.25">
      <c r="A33" s="28">
        <v>41020</v>
      </c>
      <c r="B33" s="29" t="s">
        <v>41</v>
      </c>
      <c r="C33" s="29" t="s">
        <v>40</v>
      </c>
    </row>
    <row r="34" spans="1:3" x14ac:dyDescent="0.25">
      <c r="A34" s="28">
        <v>41030</v>
      </c>
      <c r="B34" s="29" t="s">
        <v>37</v>
      </c>
      <c r="C34" s="29" t="s">
        <v>42</v>
      </c>
    </row>
    <row r="35" spans="1:3" x14ac:dyDescent="0.25">
      <c r="A35" s="28">
        <v>41067</v>
      </c>
      <c r="B35" s="29" t="s">
        <v>43</v>
      </c>
      <c r="C35" s="29" t="s">
        <v>44</v>
      </c>
    </row>
    <row r="36" spans="1:3" x14ac:dyDescent="0.25">
      <c r="A36" s="28">
        <v>41099</v>
      </c>
      <c r="B36" s="29"/>
      <c r="C36" s="29"/>
    </row>
    <row r="37" spans="1:3" x14ac:dyDescent="0.25">
      <c r="A37" s="28">
        <v>41159</v>
      </c>
      <c r="B37" s="29" t="s">
        <v>33</v>
      </c>
      <c r="C37" s="29" t="s">
        <v>45</v>
      </c>
    </row>
    <row r="38" spans="1:3" x14ac:dyDescent="0.25">
      <c r="A38" s="28">
        <v>41194</v>
      </c>
      <c r="B38" s="29" t="s">
        <v>33</v>
      </c>
      <c r="C38" s="29" t="s">
        <v>46</v>
      </c>
    </row>
    <row r="39" spans="1:3" x14ac:dyDescent="0.25">
      <c r="A39" s="28">
        <v>41215</v>
      </c>
      <c r="B39" s="29" t="s">
        <v>33</v>
      </c>
      <c r="C39" s="29" t="s">
        <v>47</v>
      </c>
    </row>
    <row r="40" spans="1:3" x14ac:dyDescent="0.25">
      <c r="A40" s="28">
        <v>41228</v>
      </c>
      <c r="B40" s="29" t="s">
        <v>43</v>
      </c>
      <c r="C40" s="29" t="s">
        <v>48</v>
      </c>
    </row>
    <row r="41" spans="1:3" x14ac:dyDescent="0.25">
      <c r="A41" s="28">
        <v>41233</v>
      </c>
      <c r="B41" s="29" t="s">
        <v>37</v>
      </c>
      <c r="C41" s="29"/>
    </row>
    <row r="42" spans="1:3" x14ac:dyDescent="0.25">
      <c r="A42" s="28">
        <v>41268</v>
      </c>
      <c r="B42" s="29" t="s">
        <v>37</v>
      </c>
      <c r="C42" s="29" t="s">
        <v>49</v>
      </c>
    </row>
    <row r="43" spans="1:3" x14ac:dyDescent="0.25">
      <c r="A43" s="28">
        <v>41275</v>
      </c>
      <c r="B43" s="29" t="s">
        <v>37</v>
      </c>
      <c r="C43" s="29" t="s">
        <v>34</v>
      </c>
    </row>
    <row r="44" spans="1:3" x14ac:dyDescent="0.25">
      <c r="A44" s="28">
        <v>41316</v>
      </c>
      <c r="B44" s="29" t="s">
        <v>35</v>
      </c>
      <c r="C44" s="29" t="s">
        <v>36</v>
      </c>
    </row>
    <row r="45" spans="1:3" x14ac:dyDescent="0.25">
      <c r="A45" s="28">
        <v>41317</v>
      </c>
      <c r="B45" s="29" t="s">
        <v>37</v>
      </c>
      <c r="C45" s="29" t="s">
        <v>36</v>
      </c>
    </row>
    <row r="46" spans="1:3" x14ac:dyDescent="0.25">
      <c r="A46" s="28">
        <v>41362</v>
      </c>
      <c r="B46" s="29" t="s">
        <v>33</v>
      </c>
      <c r="C46" s="29" t="s">
        <v>38</v>
      </c>
    </row>
    <row r="47" spans="1:3" x14ac:dyDescent="0.25">
      <c r="A47" s="28">
        <v>41385</v>
      </c>
      <c r="B47" s="29" t="s">
        <v>50</v>
      </c>
      <c r="C47" s="29" t="s">
        <v>40</v>
      </c>
    </row>
    <row r="48" spans="1:3" x14ac:dyDescent="0.25">
      <c r="A48" s="28">
        <v>41395</v>
      </c>
      <c r="B48" s="29" t="s">
        <v>39</v>
      </c>
      <c r="C48" s="29" t="s">
        <v>42</v>
      </c>
    </row>
    <row r="49" spans="1:3" x14ac:dyDescent="0.25">
      <c r="A49" s="28">
        <v>41424</v>
      </c>
      <c r="B49" s="29" t="s">
        <v>43</v>
      </c>
      <c r="C49" s="29" t="s">
        <v>44</v>
      </c>
    </row>
    <row r="50" spans="1:3" x14ac:dyDescent="0.25">
      <c r="A50" s="28">
        <v>41464</v>
      </c>
      <c r="B50" s="29"/>
      <c r="C50" s="29"/>
    </row>
    <row r="51" spans="1:3" x14ac:dyDescent="0.25">
      <c r="A51" s="28">
        <v>41524</v>
      </c>
      <c r="B51" s="29" t="s">
        <v>41</v>
      </c>
      <c r="C51" s="29" t="s">
        <v>45</v>
      </c>
    </row>
    <row r="52" spans="1:3" x14ac:dyDescent="0.25">
      <c r="A52" s="28">
        <v>41559</v>
      </c>
      <c r="B52" s="29" t="s">
        <v>41</v>
      </c>
      <c r="C52" s="29" t="s">
        <v>46</v>
      </c>
    </row>
    <row r="53" spans="1:3" x14ac:dyDescent="0.25">
      <c r="A53" s="28">
        <v>41580</v>
      </c>
      <c r="B53" s="29" t="s">
        <v>41</v>
      </c>
      <c r="C53" s="29" t="s">
        <v>47</v>
      </c>
    </row>
    <row r="54" spans="1:3" x14ac:dyDescent="0.25">
      <c r="A54" s="28">
        <v>41593</v>
      </c>
      <c r="B54" s="29" t="s">
        <v>33</v>
      </c>
      <c r="C54" s="29" t="s">
        <v>48</v>
      </c>
    </row>
    <row r="55" spans="1:3" x14ac:dyDescent="0.25">
      <c r="A55" s="28">
        <v>41633</v>
      </c>
      <c r="B55" s="29" t="s">
        <v>39</v>
      </c>
      <c r="C55" s="29" t="s">
        <v>49</v>
      </c>
    </row>
    <row r="56" spans="1:3" x14ac:dyDescent="0.25">
      <c r="A56" s="28">
        <v>41640</v>
      </c>
      <c r="B56" s="29" t="s">
        <v>39</v>
      </c>
      <c r="C56" s="29" t="s">
        <v>34</v>
      </c>
    </row>
    <row r="57" spans="1:3" x14ac:dyDescent="0.25">
      <c r="A57" s="28">
        <v>41701</v>
      </c>
      <c r="B57" s="29" t="s">
        <v>35</v>
      </c>
      <c r="C57" s="29" t="s">
        <v>36</v>
      </c>
    </row>
    <row r="58" spans="1:3" x14ac:dyDescent="0.25">
      <c r="A58" s="28">
        <v>41702</v>
      </c>
      <c r="B58" s="29" t="s">
        <v>37</v>
      </c>
      <c r="C58" s="29" t="s">
        <v>36</v>
      </c>
    </row>
    <row r="59" spans="1:3" x14ac:dyDescent="0.25">
      <c r="A59" s="28">
        <v>41747</v>
      </c>
      <c r="B59" s="29" t="s">
        <v>33</v>
      </c>
      <c r="C59" s="29" t="s">
        <v>38</v>
      </c>
    </row>
    <row r="60" spans="1:3" x14ac:dyDescent="0.25">
      <c r="A60" s="28">
        <v>41750</v>
      </c>
      <c r="B60" s="29" t="s">
        <v>35</v>
      </c>
      <c r="C60" s="29" t="s">
        <v>40</v>
      </c>
    </row>
    <row r="61" spans="1:3" x14ac:dyDescent="0.25">
      <c r="A61" s="28">
        <v>41760</v>
      </c>
      <c r="B61" s="29" t="s">
        <v>43</v>
      </c>
      <c r="C61" s="29" t="s">
        <v>42</v>
      </c>
    </row>
    <row r="62" spans="1:3" x14ac:dyDescent="0.25">
      <c r="A62" s="28">
        <v>41809</v>
      </c>
      <c r="B62" s="29" t="s">
        <v>43</v>
      </c>
      <c r="C62" s="29" t="s">
        <v>44</v>
      </c>
    </row>
    <row r="63" spans="1:3" x14ac:dyDescent="0.25">
      <c r="A63" s="28">
        <v>41889</v>
      </c>
      <c r="B63" s="29" t="s">
        <v>50</v>
      </c>
      <c r="C63" s="29" t="s">
        <v>45</v>
      </c>
    </row>
    <row r="64" spans="1:3" x14ac:dyDescent="0.25">
      <c r="A64" s="28">
        <v>41924</v>
      </c>
      <c r="B64" s="29" t="s">
        <v>50</v>
      </c>
      <c r="C64" s="29" t="s">
        <v>46</v>
      </c>
    </row>
    <row r="65" spans="1:3" x14ac:dyDescent="0.25">
      <c r="A65" s="28">
        <v>41945</v>
      </c>
      <c r="B65" s="29" t="s">
        <v>50</v>
      </c>
      <c r="C65" s="29" t="s">
        <v>47</v>
      </c>
    </row>
    <row r="66" spans="1:3" x14ac:dyDescent="0.25">
      <c r="A66" s="28">
        <v>41958</v>
      </c>
      <c r="B66" s="29" t="s">
        <v>41</v>
      </c>
      <c r="C66" s="29" t="s">
        <v>48</v>
      </c>
    </row>
    <row r="67" spans="1:3" x14ac:dyDescent="0.25">
      <c r="A67" s="28">
        <v>41998</v>
      </c>
      <c r="B67" s="29" t="s">
        <v>43</v>
      </c>
      <c r="C67" s="29" t="s">
        <v>49</v>
      </c>
    </row>
    <row r="68" spans="1:3" x14ac:dyDescent="0.25">
      <c r="A68" s="28">
        <v>42005</v>
      </c>
      <c r="B68" s="29" t="s">
        <v>43</v>
      </c>
      <c r="C68" s="29" t="s">
        <v>34</v>
      </c>
    </row>
    <row r="69" spans="1:3" x14ac:dyDescent="0.25">
      <c r="A69" s="28">
        <v>42051</v>
      </c>
      <c r="B69" s="29" t="s">
        <v>35</v>
      </c>
      <c r="C69" s="29" t="s">
        <v>36</v>
      </c>
    </row>
    <row r="70" spans="1:3" x14ac:dyDescent="0.25">
      <c r="A70" s="28">
        <v>42052</v>
      </c>
      <c r="B70" s="29" t="s">
        <v>37</v>
      </c>
      <c r="C70" s="29" t="s">
        <v>36</v>
      </c>
    </row>
    <row r="71" spans="1:3" x14ac:dyDescent="0.25">
      <c r="A71" s="28">
        <v>42097</v>
      </c>
      <c r="B71" s="29" t="s">
        <v>33</v>
      </c>
      <c r="C71" s="29" t="s">
        <v>38</v>
      </c>
    </row>
    <row r="72" spans="1:3" x14ac:dyDescent="0.25">
      <c r="A72" s="28">
        <v>42115</v>
      </c>
      <c r="B72" s="29" t="s">
        <v>37</v>
      </c>
      <c r="C72" s="29" t="s">
        <v>40</v>
      </c>
    </row>
    <row r="73" spans="1:3" x14ac:dyDescent="0.25">
      <c r="A73" s="28">
        <v>42125</v>
      </c>
      <c r="B73" s="29" t="s">
        <v>33</v>
      </c>
      <c r="C73" s="29" t="s">
        <v>42</v>
      </c>
    </row>
    <row r="74" spans="1:3" x14ac:dyDescent="0.25">
      <c r="A74" s="28">
        <v>42159</v>
      </c>
      <c r="B74" s="29" t="s">
        <v>43</v>
      </c>
      <c r="C74" s="29" t="s">
        <v>44</v>
      </c>
    </row>
    <row r="75" spans="1:3" x14ac:dyDescent="0.25">
      <c r="A75" s="28">
        <v>42254</v>
      </c>
      <c r="B75" s="29" t="s">
        <v>35</v>
      </c>
      <c r="C75" s="29" t="s">
        <v>45</v>
      </c>
    </row>
    <row r="76" spans="1:3" x14ac:dyDescent="0.25">
      <c r="A76" s="28">
        <v>42289</v>
      </c>
      <c r="B76" s="29" t="s">
        <v>35</v>
      </c>
      <c r="C76" s="29" t="s">
        <v>46</v>
      </c>
    </row>
    <row r="77" spans="1:3" x14ac:dyDescent="0.25">
      <c r="A77" s="28">
        <v>42310</v>
      </c>
      <c r="B77" s="29" t="s">
        <v>35</v>
      </c>
      <c r="C77" s="29" t="s">
        <v>47</v>
      </c>
    </row>
    <row r="78" spans="1:3" x14ac:dyDescent="0.25">
      <c r="A78" s="28">
        <v>42323</v>
      </c>
      <c r="B78" s="29" t="s">
        <v>50</v>
      </c>
      <c r="C78" s="29" t="s">
        <v>48</v>
      </c>
    </row>
    <row r="79" spans="1:3" x14ac:dyDescent="0.25">
      <c r="A79" s="28">
        <v>42363</v>
      </c>
      <c r="B79" s="29" t="s">
        <v>33</v>
      </c>
      <c r="C79" s="29" t="s">
        <v>49</v>
      </c>
    </row>
    <row r="80" spans="1:3" x14ac:dyDescent="0.25">
      <c r="A80" s="28">
        <v>42370</v>
      </c>
      <c r="B80" s="29" t="s">
        <v>33</v>
      </c>
      <c r="C80" s="29" t="s">
        <v>34</v>
      </c>
    </row>
    <row r="81" spans="1:3" x14ac:dyDescent="0.25">
      <c r="A81" s="28">
        <v>42408</v>
      </c>
      <c r="B81" s="29" t="s">
        <v>35</v>
      </c>
      <c r="C81" s="29" t="s">
        <v>36</v>
      </c>
    </row>
    <row r="82" spans="1:3" x14ac:dyDescent="0.25">
      <c r="A82" s="28">
        <v>42409</v>
      </c>
      <c r="B82" s="29" t="s">
        <v>37</v>
      </c>
      <c r="C82" s="29" t="s">
        <v>36</v>
      </c>
    </row>
    <row r="83" spans="1:3" x14ac:dyDescent="0.25">
      <c r="A83" s="28">
        <v>42454</v>
      </c>
      <c r="B83" s="29" t="s">
        <v>33</v>
      </c>
      <c r="C83" s="29" t="s">
        <v>38</v>
      </c>
    </row>
    <row r="84" spans="1:3" x14ac:dyDescent="0.25">
      <c r="A84" s="28">
        <v>42481</v>
      </c>
      <c r="B84" s="29" t="s">
        <v>43</v>
      </c>
      <c r="C84" s="29" t="s">
        <v>40</v>
      </c>
    </row>
    <row r="85" spans="1:3" x14ac:dyDescent="0.25">
      <c r="A85" s="28">
        <v>42491</v>
      </c>
      <c r="B85" s="29" t="s">
        <v>50</v>
      </c>
      <c r="C85" s="29" t="s">
        <v>42</v>
      </c>
    </row>
    <row r="86" spans="1:3" x14ac:dyDescent="0.25">
      <c r="A86" s="28">
        <v>42516</v>
      </c>
      <c r="B86" s="29" t="s">
        <v>43</v>
      </c>
      <c r="C86" s="29" t="s">
        <v>44</v>
      </c>
    </row>
    <row r="87" spans="1:3" x14ac:dyDescent="0.25">
      <c r="A87" s="28">
        <v>42620</v>
      </c>
      <c r="B87" s="29" t="s">
        <v>39</v>
      </c>
      <c r="C87" s="29" t="s">
        <v>45</v>
      </c>
    </row>
    <row r="88" spans="1:3" x14ac:dyDescent="0.25">
      <c r="A88" s="28">
        <v>42655</v>
      </c>
      <c r="B88" s="29" t="s">
        <v>39</v>
      </c>
      <c r="C88" s="29" t="s">
        <v>46</v>
      </c>
    </row>
    <row r="89" spans="1:3" x14ac:dyDescent="0.25">
      <c r="A89" s="28">
        <v>42676</v>
      </c>
      <c r="B89" s="29" t="s">
        <v>39</v>
      </c>
      <c r="C89" s="29" t="s">
        <v>47</v>
      </c>
    </row>
    <row r="90" spans="1:3" x14ac:dyDescent="0.25">
      <c r="A90" s="28">
        <v>42689</v>
      </c>
      <c r="B90" s="29" t="s">
        <v>37</v>
      </c>
      <c r="C90" s="29" t="s">
        <v>48</v>
      </c>
    </row>
    <row r="91" spans="1:3" x14ac:dyDescent="0.25">
      <c r="A91" s="28">
        <v>42729</v>
      </c>
      <c r="B91" s="29" t="s">
        <v>50</v>
      </c>
      <c r="C91" s="29" t="s">
        <v>49</v>
      </c>
    </row>
    <row r="92" spans="1:3" x14ac:dyDescent="0.25">
      <c r="A92" s="28">
        <v>42736</v>
      </c>
      <c r="B92" s="29" t="s">
        <v>50</v>
      </c>
      <c r="C92" s="29" t="s">
        <v>34</v>
      </c>
    </row>
    <row r="93" spans="1:3" x14ac:dyDescent="0.25">
      <c r="A93" s="28">
        <v>42793</v>
      </c>
      <c r="B93" s="29" t="s">
        <v>35</v>
      </c>
      <c r="C93" s="29" t="s">
        <v>36</v>
      </c>
    </row>
    <row r="94" spans="1:3" x14ac:dyDescent="0.25">
      <c r="A94" s="28">
        <v>42794</v>
      </c>
      <c r="B94" s="29" t="s">
        <v>37</v>
      </c>
      <c r="C94" s="29" t="s">
        <v>36</v>
      </c>
    </row>
    <row r="95" spans="1:3" x14ac:dyDescent="0.25">
      <c r="A95" s="28">
        <v>42839</v>
      </c>
      <c r="B95" s="29" t="s">
        <v>33</v>
      </c>
      <c r="C95" s="29" t="s">
        <v>38</v>
      </c>
    </row>
    <row r="96" spans="1:3" x14ac:dyDescent="0.25">
      <c r="A96" s="28">
        <v>42846</v>
      </c>
      <c r="B96" s="29" t="s">
        <v>33</v>
      </c>
      <c r="C96" s="29" t="s">
        <v>40</v>
      </c>
    </row>
    <row r="97" spans="1:3" x14ac:dyDescent="0.25">
      <c r="A97" s="28">
        <v>42856</v>
      </c>
      <c r="B97" s="29" t="s">
        <v>35</v>
      </c>
      <c r="C97" s="29" t="s">
        <v>42</v>
      </c>
    </row>
    <row r="98" spans="1:3" x14ac:dyDescent="0.25">
      <c r="A98" s="28">
        <v>42901</v>
      </c>
      <c r="B98" s="29" t="s">
        <v>43</v>
      </c>
      <c r="C98" s="29" t="s">
        <v>44</v>
      </c>
    </row>
    <row r="99" spans="1:3" x14ac:dyDescent="0.25">
      <c r="A99" s="28">
        <v>42985</v>
      </c>
      <c r="B99" s="29" t="s">
        <v>43</v>
      </c>
      <c r="C99" s="29" t="s">
        <v>45</v>
      </c>
    </row>
    <row r="100" spans="1:3" x14ac:dyDescent="0.25">
      <c r="A100" s="28">
        <v>43020</v>
      </c>
      <c r="B100" s="29" t="s">
        <v>43</v>
      </c>
      <c r="C100" s="29" t="s">
        <v>46</v>
      </c>
    </row>
    <row r="101" spans="1:3" x14ac:dyDescent="0.25">
      <c r="A101" s="28">
        <v>43041</v>
      </c>
      <c r="B101" s="29" t="s">
        <v>43</v>
      </c>
      <c r="C101" s="29" t="s">
        <v>47</v>
      </c>
    </row>
    <row r="102" spans="1:3" x14ac:dyDescent="0.25">
      <c r="A102" s="28">
        <v>43054</v>
      </c>
      <c r="B102" s="29" t="s">
        <v>39</v>
      </c>
      <c r="C102" s="29" t="s">
        <v>48</v>
      </c>
    </row>
    <row r="103" spans="1:3" x14ac:dyDescent="0.25">
      <c r="A103" s="28">
        <v>43094</v>
      </c>
      <c r="B103" s="29" t="s">
        <v>35</v>
      </c>
      <c r="C103" s="29" t="s">
        <v>49</v>
      </c>
    </row>
    <row r="104" spans="1:3" x14ac:dyDescent="0.25">
      <c r="A104" s="28">
        <v>43101</v>
      </c>
      <c r="B104" s="29" t="s">
        <v>35</v>
      </c>
      <c r="C104" s="29" t="s">
        <v>34</v>
      </c>
    </row>
    <row r="105" spans="1:3" x14ac:dyDescent="0.25">
      <c r="A105" s="28">
        <v>43143</v>
      </c>
      <c r="B105" s="29" t="s">
        <v>35</v>
      </c>
      <c r="C105" s="29" t="s">
        <v>36</v>
      </c>
    </row>
    <row r="106" spans="1:3" x14ac:dyDescent="0.25">
      <c r="A106" s="28">
        <v>43144</v>
      </c>
      <c r="B106" s="29" t="s">
        <v>37</v>
      </c>
      <c r="C106" s="29" t="s">
        <v>36</v>
      </c>
    </row>
    <row r="107" spans="1:3" x14ac:dyDescent="0.25">
      <c r="A107" s="28">
        <v>43189</v>
      </c>
      <c r="B107" s="29" t="s">
        <v>33</v>
      </c>
      <c r="C107" s="29" t="s">
        <v>38</v>
      </c>
    </row>
    <row r="108" spans="1:3" x14ac:dyDescent="0.25">
      <c r="A108" s="28">
        <v>43211</v>
      </c>
      <c r="B108" s="29" t="s">
        <v>41</v>
      </c>
      <c r="C108" s="29" t="s">
        <v>40</v>
      </c>
    </row>
    <row r="109" spans="1:3" x14ac:dyDescent="0.25">
      <c r="A109" s="28">
        <v>43221</v>
      </c>
      <c r="B109" s="29" t="s">
        <v>37</v>
      </c>
      <c r="C109" s="29" t="s">
        <v>42</v>
      </c>
    </row>
    <row r="110" spans="1:3" x14ac:dyDescent="0.25">
      <c r="A110" s="28">
        <v>43251</v>
      </c>
      <c r="B110" s="29" t="s">
        <v>43</v>
      </c>
      <c r="C110" s="29" t="s">
        <v>44</v>
      </c>
    </row>
    <row r="111" spans="1:3" x14ac:dyDescent="0.25">
      <c r="A111" s="28">
        <v>43350</v>
      </c>
      <c r="B111" s="29" t="s">
        <v>33</v>
      </c>
      <c r="C111" s="29" t="s">
        <v>45</v>
      </c>
    </row>
    <row r="112" spans="1:3" x14ac:dyDescent="0.25">
      <c r="A112" s="28">
        <v>43385</v>
      </c>
      <c r="B112" s="29" t="s">
        <v>33</v>
      </c>
      <c r="C112" s="29" t="s">
        <v>46</v>
      </c>
    </row>
    <row r="113" spans="1:3" x14ac:dyDescent="0.25">
      <c r="A113" s="28">
        <v>43406</v>
      </c>
      <c r="B113" s="29" t="s">
        <v>33</v>
      </c>
      <c r="C113" s="29" t="s">
        <v>47</v>
      </c>
    </row>
    <row r="114" spans="1:3" x14ac:dyDescent="0.25">
      <c r="A114" s="28">
        <v>43419</v>
      </c>
      <c r="B114" s="29" t="s">
        <v>43</v>
      </c>
      <c r="C114" s="29" t="s">
        <v>48</v>
      </c>
    </row>
    <row r="115" spans="1:3" x14ac:dyDescent="0.25">
      <c r="A115" s="28">
        <v>43459</v>
      </c>
      <c r="B115" s="29" t="s">
        <v>37</v>
      </c>
      <c r="C115" s="29" t="s">
        <v>49</v>
      </c>
    </row>
    <row r="116" spans="1:3" x14ac:dyDescent="0.25">
      <c r="A116" s="28">
        <v>43466</v>
      </c>
      <c r="B116" s="29" t="s">
        <v>37</v>
      </c>
      <c r="C116" s="29" t="s">
        <v>34</v>
      </c>
    </row>
    <row r="117" spans="1:3" x14ac:dyDescent="0.25">
      <c r="A117" s="28">
        <v>43528</v>
      </c>
      <c r="B117" s="29" t="s">
        <v>35</v>
      </c>
      <c r="C117" s="29" t="s">
        <v>36</v>
      </c>
    </row>
    <row r="118" spans="1:3" x14ac:dyDescent="0.25">
      <c r="A118" s="28">
        <v>43529</v>
      </c>
      <c r="B118" s="29" t="s">
        <v>37</v>
      </c>
      <c r="C118" s="29" t="s">
        <v>36</v>
      </c>
    </row>
    <row r="119" spans="1:3" x14ac:dyDescent="0.25">
      <c r="A119" s="28">
        <v>43574</v>
      </c>
      <c r="B119" s="29" t="s">
        <v>33</v>
      </c>
      <c r="C119" s="29" t="s">
        <v>38</v>
      </c>
    </row>
    <row r="120" spans="1:3" x14ac:dyDescent="0.25">
      <c r="A120" s="28">
        <v>43576</v>
      </c>
      <c r="B120" s="29" t="s">
        <v>50</v>
      </c>
      <c r="C120" s="29" t="s">
        <v>40</v>
      </c>
    </row>
    <row r="121" spans="1:3" x14ac:dyDescent="0.25">
      <c r="A121" s="28">
        <v>43586</v>
      </c>
      <c r="B121" s="29" t="s">
        <v>39</v>
      </c>
      <c r="C121" s="29" t="s">
        <v>42</v>
      </c>
    </row>
    <row r="122" spans="1:3" x14ac:dyDescent="0.25">
      <c r="A122" s="28">
        <v>43636</v>
      </c>
      <c r="B122" s="29" t="s">
        <v>43</v>
      </c>
      <c r="C122" s="29" t="s">
        <v>44</v>
      </c>
    </row>
    <row r="123" spans="1:3" x14ac:dyDescent="0.25">
      <c r="A123" s="28">
        <v>43715</v>
      </c>
      <c r="B123" s="29" t="s">
        <v>41</v>
      </c>
      <c r="C123" s="29" t="s">
        <v>45</v>
      </c>
    </row>
    <row r="124" spans="1:3" x14ac:dyDescent="0.25">
      <c r="A124" s="28">
        <v>43750</v>
      </c>
      <c r="B124" s="29" t="s">
        <v>41</v>
      </c>
      <c r="C124" s="29" t="s">
        <v>46</v>
      </c>
    </row>
    <row r="125" spans="1:3" x14ac:dyDescent="0.25">
      <c r="A125" s="28">
        <v>43771</v>
      </c>
      <c r="B125" s="29" t="s">
        <v>41</v>
      </c>
      <c r="C125" s="29" t="s">
        <v>47</v>
      </c>
    </row>
    <row r="126" spans="1:3" x14ac:dyDescent="0.25">
      <c r="A126" s="28">
        <v>43784</v>
      </c>
      <c r="B126" s="29" t="s">
        <v>33</v>
      </c>
      <c r="C126" s="29" t="s">
        <v>48</v>
      </c>
    </row>
    <row r="127" spans="1:3" x14ac:dyDescent="0.25">
      <c r="A127" s="28">
        <v>43824</v>
      </c>
      <c r="B127" s="29" t="s">
        <v>39</v>
      </c>
      <c r="C127" s="29" t="s">
        <v>49</v>
      </c>
    </row>
    <row r="128" spans="1:3" x14ac:dyDescent="0.25">
      <c r="A128" s="28">
        <v>43831</v>
      </c>
      <c r="B128" s="29" t="s">
        <v>39</v>
      </c>
      <c r="C128" s="29" t="s">
        <v>34</v>
      </c>
    </row>
    <row r="129" spans="1:3" x14ac:dyDescent="0.25">
      <c r="A129" s="28">
        <v>43885</v>
      </c>
      <c r="B129" s="29" t="s">
        <v>35</v>
      </c>
      <c r="C129" s="29" t="s">
        <v>36</v>
      </c>
    </row>
    <row r="130" spans="1:3" x14ac:dyDescent="0.25">
      <c r="A130" s="28">
        <v>43886</v>
      </c>
      <c r="B130" s="29" t="s">
        <v>37</v>
      </c>
      <c r="C130" s="29" t="s">
        <v>36</v>
      </c>
    </row>
    <row r="131" spans="1:3" x14ac:dyDescent="0.25">
      <c r="A131" s="28">
        <v>43931</v>
      </c>
      <c r="B131" s="29" t="s">
        <v>33</v>
      </c>
      <c r="C131" s="29" t="s">
        <v>38</v>
      </c>
    </row>
    <row r="132" spans="1:3" x14ac:dyDescent="0.25">
      <c r="A132" s="28">
        <v>43942</v>
      </c>
      <c r="B132" s="29" t="s">
        <v>37</v>
      </c>
      <c r="C132" s="29" t="s">
        <v>40</v>
      </c>
    </row>
    <row r="133" spans="1:3" x14ac:dyDescent="0.25">
      <c r="A133" s="28">
        <v>43952</v>
      </c>
      <c r="B133" s="29" t="s">
        <v>33</v>
      </c>
      <c r="C133" s="29" t="s">
        <v>42</v>
      </c>
    </row>
    <row r="134" spans="1:3" x14ac:dyDescent="0.25">
      <c r="A134" s="28">
        <v>43993</v>
      </c>
      <c r="B134" s="29" t="s">
        <v>43</v>
      </c>
      <c r="C134" s="29" t="s">
        <v>44</v>
      </c>
    </row>
    <row r="135" spans="1:3" x14ac:dyDescent="0.25">
      <c r="A135" s="28">
        <v>44081</v>
      </c>
      <c r="B135" s="29" t="s">
        <v>35</v>
      </c>
      <c r="C135" s="29" t="s">
        <v>45</v>
      </c>
    </row>
    <row r="136" spans="1:3" x14ac:dyDescent="0.25">
      <c r="A136" s="28">
        <v>44116</v>
      </c>
      <c r="B136" s="29" t="s">
        <v>35</v>
      </c>
      <c r="C136" s="29" t="s">
        <v>46</v>
      </c>
    </row>
    <row r="137" spans="1:3" x14ac:dyDescent="0.25">
      <c r="A137" s="28">
        <v>44137</v>
      </c>
      <c r="B137" s="29" t="s">
        <v>35</v>
      </c>
      <c r="C137" s="29" t="s">
        <v>47</v>
      </c>
    </row>
    <row r="138" spans="1:3" x14ac:dyDescent="0.25">
      <c r="A138" s="28">
        <v>44150</v>
      </c>
      <c r="B138" s="29" t="s">
        <v>50</v>
      </c>
      <c r="C138" s="29" t="s">
        <v>48</v>
      </c>
    </row>
    <row r="139" spans="1:3" x14ac:dyDescent="0.25">
      <c r="A139" s="28">
        <v>44190</v>
      </c>
      <c r="B139" s="29" t="s">
        <v>33</v>
      </c>
      <c r="C139" s="29" t="s">
        <v>49</v>
      </c>
    </row>
    <row r="140" spans="1:3" x14ac:dyDescent="0.25">
      <c r="A140" s="28">
        <v>44197</v>
      </c>
      <c r="B140" s="29" t="s">
        <v>33</v>
      </c>
      <c r="C140" s="29" t="s">
        <v>34</v>
      </c>
    </row>
    <row r="141" spans="1:3" x14ac:dyDescent="0.25">
      <c r="A141" s="28">
        <v>44242</v>
      </c>
      <c r="B141" s="29" t="s">
        <v>35</v>
      </c>
      <c r="C141" s="29" t="s">
        <v>36</v>
      </c>
    </row>
    <row r="142" spans="1:3" x14ac:dyDescent="0.25">
      <c r="A142" s="28">
        <v>44243</v>
      </c>
      <c r="B142" s="29" t="s">
        <v>37</v>
      </c>
      <c r="C142" s="29" t="s">
        <v>36</v>
      </c>
    </row>
    <row r="143" spans="1:3" x14ac:dyDescent="0.25">
      <c r="A143" s="28">
        <v>44288</v>
      </c>
      <c r="B143" s="29" t="s">
        <v>33</v>
      </c>
      <c r="C143" s="29" t="s">
        <v>38</v>
      </c>
    </row>
    <row r="144" spans="1:3" x14ac:dyDescent="0.25">
      <c r="A144" s="28">
        <v>44307</v>
      </c>
      <c r="B144" s="29" t="s">
        <v>39</v>
      </c>
      <c r="C144" s="29" t="s">
        <v>40</v>
      </c>
    </row>
    <row r="145" spans="1:3" x14ac:dyDescent="0.25">
      <c r="A145" s="28">
        <v>44317</v>
      </c>
      <c r="B145" s="29" t="s">
        <v>41</v>
      </c>
      <c r="C145" s="29" t="s">
        <v>42</v>
      </c>
    </row>
    <row r="146" spans="1:3" x14ac:dyDescent="0.25">
      <c r="A146" s="28">
        <v>44350</v>
      </c>
      <c r="B146" s="29" t="s">
        <v>43</v>
      </c>
      <c r="C146" s="29" t="s">
        <v>44</v>
      </c>
    </row>
    <row r="147" spans="1:3" x14ac:dyDescent="0.25">
      <c r="A147" s="28">
        <v>44446</v>
      </c>
      <c r="B147" s="29" t="s">
        <v>37</v>
      </c>
      <c r="C147" s="29" t="s">
        <v>45</v>
      </c>
    </row>
    <row r="148" spans="1:3" x14ac:dyDescent="0.25">
      <c r="A148" s="28">
        <v>44481</v>
      </c>
      <c r="B148" s="29" t="s">
        <v>37</v>
      </c>
      <c r="C148" s="29" t="s">
        <v>46</v>
      </c>
    </row>
    <row r="149" spans="1:3" x14ac:dyDescent="0.25">
      <c r="A149" s="28">
        <v>44502</v>
      </c>
      <c r="B149" s="29" t="s">
        <v>37</v>
      </c>
      <c r="C149" s="29" t="s">
        <v>47</v>
      </c>
    </row>
    <row r="150" spans="1:3" x14ac:dyDescent="0.25">
      <c r="A150" s="28">
        <v>44515</v>
      </c>
      <c r="B150" s="29" t="s">
        <v>35</v>
      </c>
      <c r="C150" s="29" t="s">
        <v>48</v>
      </c>
    </row>
    <row r="151" spans="1:3" x14ac:dyDescent="0.25">
      <c r="A151" s="28">
        <v>44555</v>
      </c>
      <c r="B151" s="29" t="s">
        <v>41</v>
      </c>
      <c r="C151" s="29" t="s">
        <v>49</v>
      </c>
    </row>
    <row r="152" spans="1:3" x14ac:dyDescent="0.25">
      <c r="A152" s="28">
        <v>44562</v>
      </c>
      <c r="B152" s="29" t="s">
        <v>41</v>
      </c>
      <c r="C152" s="29" t="s">
        <v>34</v>
      </c>
    </row>
    <row r="153" spans="1:3" x14ac:dyDescent="0.25">
      <c r="A153" s="28">
        <v>44620</v>
      </c>
      <c r="B153" s="29" t="s">
        <v>35</v>
      </c>
      <c r="C153" s="29" t="s">
        <v>36</v>
      </c>
    </row>
    <row r="154" spans="1:3" x14ac:dyDescent="0.25">
      <c r="A154" s="28">
        <v>44621</v>
      </c>
      <c r="B154" s="29" t="s">
        <v>37</v>
      </c>
      <c r="C154" s="29" t="s">
        <v>36</v>
      </c>
    </row>
    <row r="155" spans="1:3" x14ac:dyDescent="0.25">
      <c r="A155" s="28">
        <v>44666</v>
      </c>
      <c r="B155" s="29" t="s">
        <v>33</v>
      </c>
      <c r="C155" s="29" t="s">
        <v>38</v>
      </c>
    </row>
    <row r="156" spans="1:3" x14ac:dyDescent="0.25">
      <c r="A156" s="28">
        <v>44672</v>
      </c>
      <c r="B156" s="29" t="s">
        <v>43</v>
      </c>
      <c r="C156" s="29" t="s">
        <v>40</v>
      </c>
    </row>
    <row r="157" spans="1:3" x14ac:dyDescent="0.25">
      <c r="A157" s="28">
        <v>44682</v>
      </c>
      <c r="B157" s="29" t="s">
        <v>50</v>
      </c>
      <c r="C157" s="29" t="s">
        <v>42</v>
      </c>
    </row>
    <row r="158" spans="1:3" x14ac:dyDescent="0.25">
      <c r="A158" s="28">
        <v>44728</v>
      </c>
      <c r="B158" s="29" t="s">
        <v>43</v>
      </c>
      <c r="C158" s="29" t="s">
        <v>44</v>
      </c>
    </row>
    <row r="159" spans="1:3" x14ac:dyDescent="0.25">
      <c r="A159" s="28">
        <v>44811</v>
      </c>
      <c r="B159" s="29" t="s">
        <v>39</v>
      </c>
      <c r="C159" s="29" t="s">
        <v>45</v>
      </c>
    </row>
    <row r="160" spans="1:3" x14ac:dyDescent="0.25">
      <c r="A160" s="28">
        <v>44846</v>
      </c>
      <c r="B160" s="29" t="s">
        <v>39</v>
      </c>
      <c r="C160" s="29" t="s">
        <v>46</v>
      </c>
    </row>
    <row r="161" spans="1:3" x14ac:dyDescent="0.25">
      <c r="A161" s="28">
        <v>44867</v>
      </c>
      <c r="B161" s="29" t="s">
        <v>39</v>
      </c>
      <c r="C161" s="29" t="s">
        <v>47</v>
      </c>
    </row>
    <row r="162" spans="1:3" x14ac:dyDescent="0.25">
      <c r="A162" s="28">
        <v>44880</v>
      </c>
      <c r="B162" s="29" t="s">
        <v>37</v>
      </c>
      <c r="C162" s="29" t="s">
        <v>48</v>
      </c>
    </row>
    <row r="163" spans="1:3" x14ac:dyDescent="0.25">
      <c r="A163" s="28">
        <v>44920</v>
      </c>
      <c r="B163" s="29" t="s">
        <v>50</v>
      </c>
      <c r="C163" s="29" t="s">
        <v>49</v>
      </c>
    </row>
    <row r="164" spans="1:3" x14ac:dyDescent="0.25">
      <c r="A164" s="28">
        <v>44927</v>
      </c>
      <c r="B164" s="29" t="s">
        <v>50</v>
      </c>
      <c r="C164" s="29" t="s">
        <v>34</v>
      </c>
    </row>
    <row r="165" spans="1:3" x14ac:dyDescent="0.25">
      <c r="A165" s="28">
        <v>44977</v>
      </c>
      <c r="B165" s="29" t="s">
        <v>35</v>
      </c>
      <c r="C165" s="29" t="s">
        <v>36</v>
      </c>
    </row>
    <row r="166" spans="1:3" x14ac:dyDescent="0.25">
      <c r="A166" s="28">
        <v>44978</v>
      </c>
      <c r="B166" s="29" t="s">
        <v>37</v>
      </c>
      <c r="C166" s="29" t="s">
        <v>36</v>
      </c>
    </row>
    <row r="167" spans="1:3" x14ac:dyDescent="0.25">
      <c r="A167" s="28">
        <v>45023</v>
      </c>
      <c r="B167" s="29" t="s">
        <v>33</v>
      </c>
      <c r="C167" s="29" t="s">
        <v>38</v>
      </c>
    </row>
    <row r="168" spans="1:3" x14ac:dyDescent="0.25">
      <c r="A168" s="28">
        <v>45037</v>
      </c>
      <c r="B168" s="29" t="s">
        <v>33</v>
      </c>
      <c r="C168" s="29" t="s">
        <v>40</v>
      </c>
    </row>
    <row r="169" spans="1:3" x14ac:dyDescent="0.25">
      <c r="A169" s="28">
        <v>45047</v>
      </c>
      <c r="B169" s="29" t="s">
        <v>35</v>
      </c>
      <c r="C169" s="29" t="s">
        <v>42</v>
      </c>
    </row>
    <row r="170" spans="1:3" x14ac:dyDescent="0.25">
      <c r="A170" s="28">
        <v>45085</v>
      </c>
      <c r="B170" s="29" t="s">
        <v>43</v>
      </c>
      <c r="C170" s="29" t="s">
        <v>44</v>
      </c>
    </row>
    <row r="171" spans="1:3" x14ac:dyDescent="0.25">
      <c r="A171" s="28">
        <v>45176</v>
      </c>
      <c r="B171" s="29" t="s">
        <v>43</v>
      </c>
      <c r="C171" s="29" t="s">
        <v>45</v>
      </c>
    </row>
    <row r="172" spans="1:3" x14ac:dyDescent="0.25">
      <c r="A172" s="28">
        <v>45211</v>
      </c>
      <c r="B172" s="29" t="s">
        <v>43</v>
      </c>
      <c r="C172" s="29" t="s">
        <v>46</v>
      </c>
    </row>
    <row r="173" spans="1:3" x14ac:dyDescent="0.25">
      <c r="A173" s="28">
        <v>45232</v>
      </c>
      <c r="B173" s="29" t="s">
        <v>43</v>
      </c>
      <c r="C173" s="29" t="s">
        <v>47</v>
      </c>
    </row>
    <row r="174" spans="1:3" x14ac:dyDescent="0.25">
      <c r="A174" s="28">
        <v>45245</v>
      </c>
      <c r="B174" s="29" t="s">
        <v>39</v>
      </c>
      <c r="C174" s="29" t="s">
        <v>48</v>
      </c>
    </row>
    <row r="175" spans="1:3" x14ac:dyDescent="0.25">
      <c r="A175" s="28">
        <v>45285</v>
      </c>
      <c r="B175" s="29" t="s">
        <v>35</v>
      </c>
      <c r="C175" s="29" t="s">
        <v>49</v>
      </c>
    </row>
    <row r="176" spans="1:3" x14ac:dyDescent="0.25">
      <c r="A176" s="28">
        <v>45292</v>
      </c>
      <c r="B176" s="29" t="s">
        <v>35</v>
      </c>
      <c r="C176" s="29" t="s">
        <v>34</v>
      </c>
    </row>
    <row r="177" spans="1:3" x14ac:dyDescent="0.25">
      <c r="A177" s="28">
        <v>45334</v>
      </c>
      <c r="B177" s="29" t="s">
        <v>35</v>
      </c>
      <c r="C177" s="29" t="s">
        <v>36</v>
      </c>
    </row>
    <row r="178" spans="1:3" x14ac:dyDescent="0.25">
      <c r="A178" s="28">
        <v>45335</v>
      </c>
      <c r="B178" s="29" t="s">
        <v>37</v>
      </c>
      <c r="C178" s="29" t="s">
        <v>36</v>
      </c>
    </row>
    <row r="179" spans="1:3" x14ac:dyDescent="0.25">
      <c r="A179" s="28">
        <v>45380</v>
      </c>
      <c r="B179" s="29" t="s">
        <v>33</v>
      </c>
      <c r="C179" s="29" t="s">
        <v>38</v>
      </c>
    </row>
    <row r="180" spans="1:3" x14ac:dyDescent="0.25">
      <c r="A180" s="28">
        <v>45403</v>
      </c>
      <c r="B180" s="29" t="s">
        <v>50</v>
      </c>
      <c r="C180" s="29" t="s">
        <v>40</v>
      </c>
    </row>
    <row r="181" spans="1:3" x14ac:dyDescent="0.25">
      <c r="A181" s="28">
        <v>45413</v>
      </c>
      <c r="B181" s="29" t="s">
        <v>39</v>
      </c>
      <c r="C181" s="29" t="s">
        <v>42</v>
      </c>
    </row>
    <row r="182" spans="1:3" x14ac:dyDescent="0.25">
      <c r="A182" s="28">
        <v>45442</v>
      </c>
      <c r="B182" s="29" t="s">
        <v>43</v>
      </c>
      <c r="C182" s="29" t="s">
        <v>44</v>
      </c>
    </row>
    <row r="183" spans="1:3" x14ac:dyDescent="0.25">
      <c r="A183" s="28">
        <v>45542</v>
      </c>
      <c r="B183" s="29" t="s">
        <v>41</v>
      </c>
      <c r="C183" s="29" t="s">
        <v>45</v>
      </c>
    </row>
    <row r="184" spans="1:3" x14ac:dyDescent="0.25">
      <c r="A184" s="28">
        <v>45577</v>
      </c>
      <c r="B184" s="29" t="s">
        <v>41</v>
      </c>
      <c r="C184" s="29" t="s">
        <v>46</v>
      </c>
    </row>
    <row r="185" spans="1:3" x14ac:dyDescent="0.25">
      <c r="A185" s="28">
        <v>45598</v>
      </c>
      <c r="B185" s="29" t="s">
        <v>41</v>
      </c>
      <c r="C185" s="29" t="s">
        <v>47</v>
      </c>
    </row>
    <row r="186" spans="1:3" x14ac:dyDescent="0.25">
      <c r="A186" s="28">
        <v>45611</v>
      </c>
      <c r="B186" s="29" t="s">
        <v>33</v>
      </c>
      <c r="C186" s="29" t="s">
        <v>48</v>
      </c>
    </row>
    <row r="187" spans="1:3" x14ac:dyDescent="0.25">
      <c r="A187" s="28">
        <v>45651</v>
      </c>
      <c r="B187" s="29" t="s">
        <v>39</v>
      </c>
      <c r="C187" s="29" t="s">
        <v>49</v>
      </c>
    </row>
    <row r="188" spans="1:3" x14ac:dyDescent="0.25">
      <c r="A188" s="28">
        <v>45658</v>
      </c>
      <c r="B188" s="29" t="s">
        <v>39</v>
      </c>
      <c r="C188" s="29" t="s">
        <v>34</v>
      </c>
    </row>
    <row r="189" spans="1:3" x14ac:dyDescent="0.25">
      <c r="A189" s="28">
        <v>45719</v>
      </c>
      <c r="B189" s="29" t="s">
        <v>35</v>
      </c>
      <c r="C189" s="29" t="s">
        <v>36</v>
      </c>
    </row>
    <row r="190" spans="1:3" x14ac:dyDescent="0.25">
      <c r="A190" s="28">
        <v>45720</v>
      </c>
      <c r="B190" s="29" t="s">
        <v>37</v>
      </c>
      <c r="C190" s="29" t="s">
        <v>36</v>
      </c>
    </row>
    <row r="191" spans="1:3" x14ac:dyDescent="0.25">
      <c r="A191" s="28">
        <v>45765</v>
      </c>
      <c r="B191" s="29" t="s">
        <v>33</v>
      </c>
      <c r="C191" s="29" t="s">
        <v>38</v>
      </c>
    </row>
    <row r="192" spans="1:3" x14ac:dyDescent="0.25">
      <c r="A192" s="28">
        <v>45768</v>
      </c>
      <c r="B192" s="29" t="s">
        <v>35</v>
      </c>
      <c r="C192" s="29" t="s">
        <v>40</v>
      </c>
    </row>
    <row r="193" spans="1:3" x14ac:dyDescent="0.25">
      <c r="A193" s="28">
        <v>45778</v>
      </c>
      <c r="B193" s="29" t="s">
        <v>43</v>
      </c>
      <c r="C193" s="29" t="s">
        <v>42</v>
      </c>
    </row>
    <row r="194" spans="1:3" x14ac:dyDescent="0.25">
      <c r="A194" s="28">
        <v>45827</v>
      </c>
      <c r="B194" s="29" t="s">
        <v>43</v>
      </c>
      <c r="C194" s="29" t="s">
        <v>44</v>
      </c>
    </row>
    <row r="195" spans="1:3" x14ac:dyDescent="0.25">
      <c r="A195" s="28">
        <v>45907</v>
      </c>
      <c r="B195" s="29" t="s">
        <v>50</v>
      </c>
      <c r="C195" s="29" t="s">
        <v>45</v>
      </c>
    </row>
    <row r="196" spans="1:3" x14ac:dyDescent="0.25">
      <c r="A196" s="28">
        <v>45942</v>
      </c>
      <c r="B196" s="29" t="s">
        <v>50</v>
      </c>
      <c r="C196" s="29" t="s">
        <v>46</v>
      </c>
    </row>
    <row r="197" spans="1:3" x14ac:dyDescent="0.25">
      <c r="A197" s="28">
        <v>45963</v>
      </c>
      <c r="B197" s="29" t="s">
        <v>50</v>
      </c>
      <c r="C197" s="29" t="s">
        <v>47</v>
      </c>
    </row>
    <row r="198" spans="1:3" x14ac:dyDescent="0.25">
      <c r="A198" s="28">
        <v>45976</v>
      </c>
      <c r="B198" s="29" t="s">
        <v>41</v>
      </c>
      <c r="C198" s="29" t="s">
        <v>48</v>
      </c>
    </row>
    <row r="199" spans="1:3" x14ac:dyDescent="0.25">
      <c r="A199" s="28">
        <v>46016</v>
      </c>
      <c r="B199" s="29" t="s">
        <v>43</v>
      </c>
      <c r="C199" s="29" t="s">
        <v>49</v>
      </c>
    </row>
    <row r="200" spans="1:3" x14ac:dyDescent="0.25">
      <c r="A200" s="28">
        <v>46023</v>
      </c>
      <c r="B200" s="29" t="s">
        <v>43</v>
      </c>
      <c r="C200" s="29" t="s">
        <v>34</v>
      </c>
    </row>
    <row r="201" spans="1:3" x14ac:dyDescent="0.25">
      <c r="A201" s="28">
        <v>46069</v>
      </c>
      <c r="B201" s="29" t="s">
        <v>35</v>
      </c>
      <c r="C201" s="29" t="s">
        <v>36</v>
      </c>
    </row>
    <row r="202" spans="1:3" x14ac:dyDescent="0.25">
      <c r="A202" s="28">
        <v>46070</v>
      </c>
      <c r="B202" s="29" t="s">
        <v>37</v>
      </c>
      <c r="C202" s="29" t="s">
        <v>36</v>
      </c>
    </row>
    <row r="203" spans="1:3" x14ac:dyDescent="0.25">
      <c r="A203" s="28">
        <v>46115</v>
      </c>
      <c r="B203" s="29" t="s">
        <v>33</v>
      </c>
      <c r="C203" s="29" t="s">
        <v>38</v>
      </c>
    </row>
    <row r="204" spans="1:3" x14ac:dyDescent="0.25">
      <c r="A204" s="28">
        <v>46133</v>
      </c>
      <c r="B204" s="29" t="s">
        <v>37</v>
      </c>
      <c r="C204" s="29" t="s">
        <v>40</v>
      </c>
    </row>
    <row r="205" spans="1:3" x14ac:dyDescent="0.25">
      <c r="A205" s="28">
        <v>46143</v>
      </c>
      <c r="B205" s="29" t="s">
        <v>33</v>
      </c>
      <c r="C205" s="29" t="s">
        <v>42</v>
      </c>
    </row>
    <row r="206" spans="1:3" x14ac:dyDescent="0.25">
      <c r="A206" s="28">
        <v>46177</v>
      </c>
      <c r="B206" s="29" t="s">
        <v>43</v>
      </c>
      <c r="C206" s="29" t="s">
        <v>44</v>
      </c>
    </row>
    <row r="207" spans="1:3" x14ac:dyDescent="0.25">
      <c r="A207" s="28">
        <v>46272</v>
      </c>
      <c r="B207" s="29" t="s">
        <v>35</v>
      </c>
      <c r="C207" s="29" t="s">
        <v>45</v>
      </c>
    </row>
    <row r="208" spans="1:3" x14ac:dyDescent="0.25">
      <c r="A208" s="28">
        <v>46307</v>
      </c>
      <c r="B208" s="29" t="s">
        <v>35</v>
      </c>
      <c r="C208" s="29" t="s">
        <v>46</v>
      </c>
    </row>
    <row r="209" spans="1:3" x14ac:dyDescent="0.25">
      <c r="A209" s="28">
        <v>46328</v>
      </c>
      <c r="B209" s="29" t="s">
        <v>35</v>
      </c>
      <c r="C209" s="29" t="s">
        <v>47</v>
      </c>
    </row>
    <row r="210" spans="1:3" x14ac:dyDescent="0.25">
      <c r="A210" s="28">
        <v>46341</v>
      </c>
      <c r="B210" s="29" t="s">
        <v>50</v>
      </c>
      <c r="C210" s="29" t="s">
        <v>48</v>
      </c>
    </row>
    <row r="211" spans="1:3" x14ac:dyDescent="0.25">
      <c r="A211" s="28">
        <v>46381</v>
      </c>
      <c r="B211" s="29" t="s">
        <v>33</v>
      </c>
      <c r="C211" s="29" t="s">
        <v>49</v>
      </c>
    </row>
    <row r="212" spans="1:3" x14ac:dyDescent="0.25">
      <c r="A212" s="28">
        <v>46388</v>
      </c>
      <c r="B212" s="29" t="s">
        <v>33</v>
      </c>
      <c r="C212" s="29" t="s">
        <v>34</v>
      </c>
    </row>
    <row r="213" spans="1:3" x14ac:dyDescent="0.25">
      <c r="A213" s="28">
        <v>46426</v>
      </c>
      <c r="B213" s="29" t="s">
        <v>35</v>
      </c>
      <c r="C213" s="29" t="s">
        <v>36</v>
      </c>
    </row>
    <row r="214" spans="1:3" x14ac:dyDescent="0.25">
      <c r="A214" s="28">
        <v>46427</v>
      </c>
      <c r="B214" s="29" t="s">
        <v>37</v>
      </c>
      <c r="C214" s="29" t="s">
        <v>36</v>
      </c>
    </row>
    <row r="215" spans="1:3" x14ac:dyDescent="0.25">
      <c r="A215" s="28">
        <v>46472</v>
      </c>
      <c r="B215" s="29" t="s">
        <v>33</v>
      </c>
      <c r="C215" s="29" t="s">
        <v>38</v>
      </c>
    </row>
    <row r="216" spans="1:3" x14ac:dyDescent="0.25">
      <c r="A216" s="28">
        <v>46498</v>
      </c>
      <c r="B216" s="29" t="s">
        <v>39</v>
      </c>
      <c r="C216" s="29" t="s">
        <v>40</v>
      </c>
    </row>
    <row r="217" spans="1:3" x14ac:dyDescent="0.25">
      <c r="A217" s="28">
        <v>46508</v>
      </c>
      <c r="B217" s="29" t="s">
        <v>41</v>
      </c>
      <c r="C217" s="29" t="s">
        <v>42</v>
      </c>
    </row>
    <row r="218" spans="1:3" x14ac:dyDescent="0.25">
      <c r="A218" s="28">
        <v>46534</v>
      </c>
      <c r="B218" s="29" t="s">
        <v>43</v>
      </c>
      <c r="C218" s="29" t="s">
        <v>44</v>
      </c>
    </row>
    <row r="219" spans="1:3" x14ac:dyDescent="0.25">
      <c r="A219" s="28">
        <v>46637</v>
      </c>
      <c r="B219" s="29" t="s">
        <v>37</v>
      </c>
      <c r="C219" s="29" t="s">
        <v>45</v>
      </c>
    </row>
    <row r="220" spans="1:3" x14ac:dyDescent="0.25">
      <c r="A220" s="28">
        <v>46672</v>
      </c>
      <c r="B220" s="29" t="s">
        <v>37</v>
      </c>
      <c r="C220" s="29" t="s">
        <v>46</v>
      </c>
    </row>
    <row r="221" spans="1:3" x14ac:dyDescent="0.25">
      <c r="A221" s="28">
        <v>46693</v>
      </c>
      <c r="B221" s="29" t="s">
        <v>37</v>
      </c>
      <c r="C221" s="29" t="s">
        <v>47</v>
      </c>
    </row>
    <row r="222" spans="1:3" x14ac:dyDescent="0.25">
      <c r="A222" s="28">
        <v>46706</v>
      </c>
      <c r="B222" s="29" t="s">
        <v>35</v>
      </c>
      <c r="C222" s="29" t="s">
        <v>48</v>
      </c>
    </row>
    <row r="223" spans="1:3" x14ac:dyDescent="0.25">
      <c r="A223" s="28">
        <v>46746</v>
      </c>
      <c r="B223" s="29" t="s">
        <v>41</v>
      </c>
      <c r="C223" s="29" t="s">
        <v>49</v>
      </c>
    </row>
    <row r="224" spans="1:3" x14ac:dyDescent="0.25">
      <c r="A224" s="28">
        <v>46753</v>
      </c>
      <c r="B224" s="29" t="s">
        <v>41</v>
      </c>
      <c r="C224" s="29" t="s">
        <v>34</v>
      </c>
    </row>
    <row r="225" spans="1:3" x14ac:dyDescent="0.25">
      <c r="A225" s="28">
        <v>46811</v>
      </c>
      <c r="B225" s="29" t="s">
        <v>35</v>
      </c>
      <c r="C225" s="29" t="s">
        <v>36</v>
      </c>
    </row>
    <row r="226" spans="1:3" x14ac:dyDescent="0.25">
      <c r="A226" s="28">
        <v>46812</v>
      </c>
      <c r="B226" s="29" t="s">
        <v>37</v>
      </c>
      <c r="C226" s="29" t="s">
        <v>36</v>
      </c>
    </row>
    <row r="227" spans="1:3" x14ac:dyDescent="0.25">
      <c r="A227" s="28">
        <v>46857</v>
      </c>
      <c r="B227" s="29" t="s">
        <v>33</v>
      </c>
      <c r="C227" s="29" t="s">
        <v>38</v>
      </c>
    </row>
    <row r="228" spans="1:3" x14ac:dyDescent="0.25">
      <c r="A228" s="28">
        <v>46864</v>
      </c>
      <c r="B228" s="29" t="s">
        <v>33</v>
      </c>
      <c r="C228" s="29" t="s">
        <v>40</v>
      </c>
    </row>
    <row r="229" spans="1:3" x14ac:dyDescent="0.25">
      <c r="A229" s="28">
        <v>46874</v>
      </c>
      <c r="B229" s="29" t="s">
        <v>35</v>
      </c>
      <c r="C229" s="29" t="s">
        <v>42</v>
      </c>
    </row>
    <row r="230" spans="1:3" x14ac:dyDescent="0.25">
      <c r="A230" s="28">
        <v>46919</v>
      </c>
      <c r="B230" s="29" t="s">
        <v>43</v>
      </c>
      <c r="C230" s="29" t="s">
        <v>44</v>
      </c>
    </row>
    <row r="231" spans="1:3" x14ac:dyDescent="0.25">
      <c r="A231" s="28">
        <v>47003</v>
      </c>
      <c r="B231" s="29" t="s">
        <v>43</v>
      </c>
      <c r="C231" s="29" t="s">
        <v>45</v>
      </c>
    </row>
    <row r="232" spans="1:3" x14ac:dyDescent="0.25">
      <c r="A232" s="28">
        <v>47038</v>
      </c>
      <c r="B232" s="29" t="s">
        <v>43</v>
      </c>
      <c r="C232" s="29" t="s">
        <v>46</v>
      </c>
    </row>
    <row r="233" spans="1:3" x14ac:dyDescent="0.25">
      <c r="A233" s="28">
        <v>47059</v>
      </c>
      <c r="B233" s="29" t="s">
        <v>43</v>
      </c>
      <c r="C233" s="29" t="s">
        <v>47</v>
      </c>
    </row>
    <row r="234" spans="1:3" x14ac:dyDescent="0.25">
      <c r="A234" s="28">
        <v>47072</v>
      </c>
      <c r="B234" s="29" t="s">
        <v>39</v>
      </c>
      <c r="C234" s="29" t="s">
        <v>48</v>
      </c>
    </row>
    <row r="235" spans="1:3" x14ac:dyDescent="0.25">
      <c r="A235" s="28">
        <v>47112</v>
      </c>
      <c r="B235" s="29" t="s">
        <v>35</v>
      </c>
      <c r="C235" s="29" t="s">
        <v>49</v>
      </c>
    </row>
    <row r="236" spans="1:3" x14ac:dyDescent="0.25">
      <c r="A236" s="28">
        <v>47119</v>
      </c>
      <c r="B236" s="29" t="s">
        <v>35</v>
      </c>
      <c r="C236" s="29" t="s">
        <v>34</v>
      </c>
    </row>
    <row r="237" spans="1:3" x14ac:dyDescent="0.25">
      <c r="A237" s="28">
        <v>47161</v>
      </c>
      <c r="B237" s="29" t="s">
        <v>35</v>
      </c>
      <c r="C237" s="29" t="s">
        <v>36</v>
      </c>
    </row>
    <row r="238" spans="1:3" x14ac:dyDescent="0.25">
      <c r="A238" s="28">
        <v>47162</v>
      </c>
      <c r="B238" s="29" t="s">
        <v>37</v>
      </c>
      <c r="C238" s="29" t="s">
        <v>36</v>
      </c>
    </row>
    <row r="239" spans="1:3" x14ac:dyDescent="0.25">
      <c r="A239" s="28">
        <v>47207</v>
      </c>
      <c r="B239" s="29" t="s">
        <v>33</v>
      </c>
      <c r="C239" s="29" t="s">
        <v>38</v>
      </c>
    </row>
    <row r="240" spans="1:3" x14ac:dyDescent="0.25">
      <c r="A240" s="28">
        <v>47229</v>
      </c>
      <c r="B240" s="29" t="s">
        <v>41</v>
      </c>
      <c r="C240" s="29" t="s">
        <v>40</v>
      </c>
    </row>
    <row r="241" spans="1:3" x14ac:dyDescent="0.25">
      <c r="A241" s="28">
        <v>47239</v>
      </c>
      <c r="B241" s="29" t="s">
        <v>37</v>
      </c>
      <c r="C241" s="29" t="s">
        <v>42</v>
      </c>
    </row>
    <row r="242" spans="1:3" x14ac:dyDescent="0.25">
      <c r="A242" s="28">
        <v>47269</v>
      </c>
      <c r="B242" s="29" t="s">
        <v>43</v>
      </c>
      <c r="C242" s="29" t="s">
        <v>44</v>
      </c>
    </row>
    <row r="243" spans="1:3" x14ac:dyDescent="0.25">
      <c r="A243" s="28">
        <v>47368</v>
      </c>
      <c r="B243" s="29" t="s">
        <v>33</v>
      </c>
      <c r="C243" s="29" t="s">
        <v>45</v>
      </c>
    </row>
    <row r="244" spans="1:3" x14ac:dyDescent="0.25">
      <c r="A244" s="28">
        <v>47403</v>
      </c>
      <c r="B244" s="29" t="s">
        <v>33</v>
      </c>
      <c r="C244" s="29" t="s">
        <v>46</v>
      </c>
    </row>
    <row r="245" spans="1:3" x14ac:dyDescent="0.25">
      <c r="A245" s="28">
        <v>47424</v>
      </c>
      <c r="B245" s="29" t="s">
        <v>33</v>
      </c>
      <c r="C245" s="29" t="s">
        <v>47</v>
      </c>
    </row>
    <row r="246" spans="1:3" x14ac:dyDescent="0.25">
      <c r="A246" s="28">
        <v>47437</v>
      </c>
      <c r="B246" s="29" t="s">
        <v>43</v>
      </c>
      <c r="C246" s="29" t="s">
        <v>48</v>
      </c>
    </row>
    <row r="247" spans="1:3" x14ac:dyDescent="0.25">
      <c r="A247" s="28">
        <v>47477</v>
      </c>
      <c r="B247" s="29" t="s">
        <v>37</v>
      </c>
      <c r="C247" s="29" t="s">
        <v>49</v>
      </c>
    </row>
    <row r="248" spans="1:3" x14ac:dyDescent="0.25">
      <c r="A248" s="28">
        <v>47484</v>
      </c>
      <c r="B248" s="29" t="s">
        <v>37</v>
      </c>
      <c r="C248" s="29" t="s">
        <v>34</v>
      </c>
    </row>
    <row r="249" spans="1:3" x14ac:dyDescent="0.25">
      <c r="A249" s="28">
        <v>47546</v>
      </c>
      <c r="B249" s="29" t="s">
        <v>35</v>
      </c>
      <c r="C249" s="29" t="s">
        <v>36</v>
      </c>
    </row>
    <row r="250" spans="1:3" x14ac:dyDescent="0.25">
      <c r="A250" s="28">
        <v>47547</v>
      </c>
      <c r="B250" s="29" t="s">
        <v>37</v>
      </c>
      <c r="C250" s="29" t="s">
        <v>36</v>
      </c>
    </row>
    <row r="251" spans="1:3" x14ac:dyDescent="0.25">
      <c r="A251" s="28">
        <v>47592</v>
      </c>
      <c r="B251" s="29" t="s">
        <v>33</v>
      </c>
      <c r="C251" s="29" t="s">
        <v>38</v>
      </c>
    </row>
    <row r="252" spans="1:3" x14ac:dyDescent="0.25">
      <c r="A252" s="28">
        <v>47594</v>
      </c>
      <c r="B252" s="29" t="s">
        <v>50</v>
      </c>
      <c r="C252" s="29" t="s">
        <v>40</v>
      </c>
    </row>
    <row r="253" spans="1:3" x14ac:dyDescent="0.25">
      <c r="A253" s="28">
        <v>47604</v>
      </c>
      <c r="B253" s="29" t="s">
        <v>39</v>
      </c>
      <c r="C253" s="29" t="s">
        <v>42</v>
      </c>
    </row>
    <row r="254" spans="1:3" x14ac:dyDescent="0.25">
      <c r="A254" s="28">
        <v>47654</v>
      </c>
      <c r="B254" s="29" t="s">
        <v>43</v>
      </c>
      <c r="C254" s="29" t="s">
        <v>44</v>
      </c>
    </row>
    <row r="255" spans="1:3" x14ac:dyDescent="0.25">
      <c r="A255" s="28">
        <v>47733</v>
      </c>
      <c r="B255" s="29" t="s">
        <v>41</v>
      </c>
      <c r="C255" s="29" t="s">
        <v>45</v>
      </c>
    </row>
    <row r="256" spans="1:3" x14ac:dyDescent="0.25">
      <c r="A256" s="28">
        <v>47768</v>
      </c>
      <c r="B256" s="29" t="s">
        <v>41</v>
      </c>
      <c r="C256" s="29" t="s">
        <v>46</v>
      </c>
    </row>
    <row r="257" spans="1:3" x14ac:dyDescent="0.25">
      <c r="A257" s="28">
        <v>47789</v>
      </c>
      <c r="B257" s="29" t="s">
        <v>41</v>
      </c>
      <c r="C257" s="29" t="s">
        <v>47</v>
      </c>
    </row>
    <row r="258" spans="1:3" x14ac:dyDescent="0.25">
      <c r="A258" s="28">
        <v>47802</v>
      </c>
      <c r="B258" s="29" t="s">
        <v>33</v>
      </c>
      <c r="C258" s="29" t="s">
        <v>48</v>
      </c>
    </row>
    <row r="259" spans="1:3" x14ac:dyDescent="0.25">
      <c r="A259" s="28">
        <v>47842</v>
      </c>
      <c r="B259" s="29" t="s">
        <v>39</v>
      </c>
      <c r="C259" s="29" t="s">
        <v>49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Simulador Armazenagem</vt:lpstr>
      <vt:lpstr>Sabado</vt:lpstr>
      <vt:lpstr>Simulador Armazenagem (com LI)</vt:lpstr>
      <vt:lpstr>Feriados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I9778645</dc:creator>
  <cp:lastModifiedBy>Rodrigo Carneiro da Silva Batista</cp:lastModifiedBy>
  <cp:lastPrinted>2014-10-02T20:52:00Z</cp:lastPrinted>
  <dcterms:created xsi:type="dcterms:W3CDTF">2012-05-29T19:36:02Z</dcterms:created>
  <dcterms:modified xsi:type="dcterms:W3CDTF">2017-08-24T19:43:27Z</dcterms:modified>
</cp:coreProperties>
</file>